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9" activeTab="8"/>
  </bookViews>
  <sheets>
    <sheet name="1、2021年部门收支总表" sheetId="1" r:id="rId1"/>
    <sheet name="2、2021年部门收入总表" sheetId="2" r:id="rId2"/>
    <sheet name="3、2021年部门支出总表" sheetId="3" r:id="rId3"/>
    <sheet name="4、2021年财政拨款收支总表" sheetId="4" r:id="rId4"/>
    <sheet name="5、2021年一般公共预算支出表" sheetId="5" r:id="rId5"/>
    <sheet name="6、2021年一般公共预算基本支出经济科目表" sheetId="6" r:id="rId6"/>
    <sheet name="7、2021年一般公共预算“三公”经费支出表" sheetId="7" r:id="rId7"/>
    <sheet name="8、2021年政府性基金预算支出表" sheetId="8" r:id="rId8"/>
    <sheet name="9、2021年一般公共预算重点项目绩效目标表" sheetId="9" r:id="rId9"/>
    <sheet name="10、2021年政府采购预算表" sheetId="10" r:id="rId10"/>
    <sheet name="11、2021年政府购买服务支出预算表" sheetId="11" r:id="rId11"/>
  </sheets>
  <definedNames>
    <definedName name="_xlnm.Print_Titles" localSheetId="0">'1、2021年部门收支总表'!$1:7</definedName>
    <definedName name="_xlnm.Print_Titles" localSheetId="3">'4、2021年财政拨款收支总表'!$1:7</definedName>
    <definedName name="_xlnm.Print_Titles" localSheetId="5">'6、2021年一般公共预算基本支出经济科目表'!$1:4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<sst xmlns="http://schemas.openxmlformats.org/spreadsheetml/2006/main" count="515" uniqueCount="275">
  <si>
    <t>表1</t>
  </si>
  <si>
    <t>孝义市林业局2021年部门收支总表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</si>
  <si>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</si>
  <si>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</si>
  <si>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</si>
  <si>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</si>
  <si>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</si>
  <si>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</si>
  <si>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</si>
  <si>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</si>
  <si>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</si>
  <si>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</si>
  <si>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</si>
  <si>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</si>
  <si>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</si>
  <si>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</si>
  <si>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</si>
  <si>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</si>
  <si>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</si>
  <si>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</si>
  <si>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</si>
  <si>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</si>
  <si>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</si>
  <si>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</si>
  <si>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</si>
  <si>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</si>
  <si>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</si>
  <si>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</si>
  <si>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</si>
  <si>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</si>
  <si>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</si>
  <si>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</si>
  <si>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</si>
  <si>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</si>
  <si>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</si>
  <si>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</si>
  <si>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</si>
  <si>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</si>
  <si>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</si>
  <si>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孝义市林业局2021年部门收入总表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</si>
  <si>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</si>
  <si>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</si>
  <si>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</si>
  <si>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</si>
  <si>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</si>
  <si>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</si>
  <si>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</si>
  <si>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社会保障和就业支出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</si>
  <si>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</si>
  <si>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</si>
  <si>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</si>
  <si>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</si>
  <si>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</si>
  <si>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</si>
  <si>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</si>
  <si>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</si>
  <si>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</si>
  <si>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</si>
  <si>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</si>
  <si>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</si>
  <si>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</si>
  <si>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</si>
  <si>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</si>
  <si>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</si>
  <si>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</si>
  <si>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</si>
  <si>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211</t>
  </si>
  <si>
    <t>节能环保支出</t>
  </si>
  <si>
    <t xml:space="preserve">  21106</t>
  </si>
  <si>
    <t xml:space="preserve">  退耕还林还草</t>
  </si>
  <si>
    <t xml:space="preserve">    2110699</t>
  </si>
  <si>
    <t xml:space="preserve">    其他退耕还林还草支出</t>
  </si>
  <si>
    <t>城乡社区支出</t>
  </si>
  <si>
    <t xml:space="preserve">  21208</t>
  </si>
  <si>
    <t xml:space="preserve">  国有土地使用权出让收入安排的支出</t>
  </si>
  <si>
    <t xml:space="preserve">    2120803</t>
  </si>
  <si>
    <t xml:space="preserve">    城市建设支出</t>
  </si>
  <si>
    <t>农林水支出</t>
  </si>
  <si>
    <t xml:space="preserve">  21302</t>
  </si>
  <si>
    <t xml:space="preserve">  林业和草原</t>
  </si>
  <si>
    <t xml:space="preserve">    2130201</t>
  </si>
  <si>
    <t xml:space="preserve">    行政运行</t>
  </si>
  <si>
    <t xml:space="preserve">    2130204</t>
  </si>
  <si>
    <t xml:space="preserve">    事业机构</t>
  </si>
  <si>
    <t xml:space="preserve">    2130205</t>
  </si>
  <si>
    <t xml:space="preserve">    森林资源培育</t>
  </si>
  <si>
    <t xml:space="preserve">    2130299</t>
  </si>
  <si>
    <t xml:space="preserve">    其他林业和草原支出</t>
  </si>
  <si>
    <t xml:space="preserve">  21308</t>
  </si>
  <si>
    <t xml:space="preserve">  普惠金融发展支出</t>
  </si>
  <si>
    <t xml:space="preserve">    2130803</t>
  </si>
  <si>
    <t xml:space="preserve">    农业保险保费补贴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</si>
  <si>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</si>
  <si>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</si>
  <si>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</si>
  <si>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</si>
  <si>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</si>
  <si>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</si>
  <si>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</si>
  <si>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</si>
  <si>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孝义市林业局2021年部门支出总表</t>
  </si>
  <si>
    <t>基本支出</t>
  </si>
  <si>
    <t>项目支出</t>
  </si>
  <si>
    <t>208</t>
  </si>
  <si>
    <t>213</t>
  </si>
  <si>
    <t>表4</t>
  </si>
  <si>
    <t>孝义市林业局2021年财政拨款收支总表</t>
  </si>
  <si>
    <t>小计</t>
  </si>
  <si>
    <t>政府性基金预算</t>
  </si>
  <si>
    <t>十五、资源勘探信息等支出</t>
  </si>
  <si>
    <t>表5</t>
  </si>
  <si>
    <t>孝义市林业局2021年一般公共预算支出表</t>
  </si>
  <si>
    <t>2020年预算数</t>
  </si>
  <si>
    <t>2021年预算数</t>
  </si>
  <si>
    <t>2021年预算数比2020年预算数增减%</t>
  </si>
  <si>
    <t>合计</t>
  </si>
  <si>
    <t xml:space="preserve">    2080501</t>
  </si>
  <si>
    <t xml:space="preserve">    行政单位离退休</t>
  </si>
  <si>
    <t xml:space="preserve">    2110602</t>
  </si>
  <si>
    <t xml:space="preserve">    退耕现金</t>
  </si>
  <si>
    <t>44.67</t>
  </si>
  <si>
    <t>合     计</t>
  </si>
  <si>
    <t>表6</t>
  </si>
  <si>
    <t>孝义市林业局2021年一般公共预算基本支出经济科目表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</si>
  <si>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</si>
  <si>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</si>
  <si>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</si>
  <si>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</si>
  <si>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</si>
  <si>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</si>
  <si>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</si>
  <si>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</si>
  <si>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</si>
  <si>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</si>
  <si>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</si>
  <si>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</si>
  <si>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</si>
  <si>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</si>
  <si>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</si>
  <si>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</si>
  <si>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</si>
  <si>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</si>
  <si>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</si>
  <si>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</si>
  <si>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</si>
  <si>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</si>
  <si>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</si>
  <si>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</si>
  <si>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</si>
  <si>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</si>
  <si>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</si>
  <si>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</si>
  <si>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</si>
  <si>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</si>
  <si>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</si>
  <si>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</si>
  <si>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</si>
  <si>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</si>
  <si>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</si>
  <si>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</si>
  <si>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</si>
  <si>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</si>
  <si>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</si>
  <si>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</si>
  <si>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</si>
  <si>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</si>
  <si>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</si>
  <si>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</si>
  <si>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</si>
  <si>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</si>
  <si>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</si>
  <si>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</si>
  <si>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</si>
  <si>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</si>
  <si>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</si>
  <si>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</si>
  <si>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</si>
  <si>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</si>
  <si>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孝义市林业局2021年一般公共预算“三公”经费支出情况统计表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</si>
  <si>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</si>
  <si>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</si>
  <si>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</si>
  <si>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</si>
  <si>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</si>
  <si>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</si>
  <si>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</si>
  <si>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</si>
  <si>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孝义市林业局2021年政府性基金预算支出表</t>
  </si>
  <si>
    <t>2021年预算比2020年预算数增减</t>
  </si>
  <si>
    <t>表9</t>
  </si>
  <si>
    <t>孝义市林业局2021年一般公共预算重点项目绩效目标表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</si>
  <si>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</si>
  <si>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</si>
  <si>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</si>
  <si>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</si>
  <si>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</si>
  <si>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</si>
  <si>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</si>
  <si>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</si>
  <si>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</si>
  <si>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</si>
  <si>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晋财金[2020]132号提前下达2021年农业保险保费补贴</t>
  </si>
  <si>
    <t>农业保险保费补贴</t>
  </si>
  <si>
    <t>2130803</t>
  </si>
  <si>
    <t>确保林业持续健康发展</t>
  </si>
  <si>
    <t>生态公益林保险县级配套</t>
  </si>
  <si>
    <t>晋财农[2020]147号提前下达2021年中央财政林业草原生态保护恢复资金</t>
  </si>
  <si>
    <t>其他退耕还林还草支出</t>
  </si>
  <si>
    <t>2110699</t>
  </si>
  <si>
    <t>退耕还林政策农户补助资金</t>
  </si>
  <si>
    <t>通过“一卡通”及时发放</t>
  </si>
  <si>
    <t>2019年农村人居环境整治工作奖补</t>
  </si>
  <si>
    <t>事业机构</t>
  </si>
  <si>
    <t>2130204</t>
  </si>
  <si>
    <t>支农村人居环境整治工作奖补</t>
  </si>
  <si>
    <t>验收合格后，予以奖补</t>
  </si>
  <si>
    <t>金龙山绿化工程</t>
  </si>
  <si>
    <t>森林资源培育</t>
  </si>
  <si>
    <t>2130205</t>
  </si>
  <si>
    <t>支绿化工程款</t>
  </si>
  <si>
    <t>验收达标后，予以支付</t>
  </si>
  <si>
    <t>归还日元贷款</t>
  </si>
  <si>
    <t>其他林业和草原支出</t>
  </si>
  <si>
    <t>2130299</t>
  </si>
  <si>
    <t>支日元贷款本息</t>
  </si>
  <si>
    <t>按照归还日元贷款约定，按时归还</t>
  </si>
  <si>
    <t>2021林业资源执法</t>
  </si>
  <si>
    <t>罚没收入返还支出</t>
  </si>
  <si>
    <t>林政执法中介司法鉴定费用、办公专用设备及交通工具配备、森林资源保护、治安管理及森林防火建设宣传教育、林政执法培训，弥补林政执法办公办案经费及人员不足，弥补办公经费及人员不足等</t>
  </si>
  <si>
    <t>2020林业资源执法</t>
  </si>
  <si>
    <t>2021植被恢复支出</t>
  </si>
  <si>
    <t>植被恢复支出</t>
  </si>
  <si>
    <t>林地规划调查，森林防火材料及设施设备的建设购置，植被恢复等方面</t>
  </si>
  <si>
    <t>2020植被恢复支出</t>
  </si>
  <si>
    <t>森林防火经费</t>
  </si>
  <si>
    <t>防火支出</t>
  </si>
  <si>
    <t>确保森林防火工作正常开展</t>
  </si>
  <si>
    <t>核桃技术服务费</t>
  </si>
  <si>
    <t>支核桃技术服务费</t>
  </si>
  <si>
    <t>按照核桃技术服务约定及考核情况予以支付</t>
  </si>
  <si>
    <t>城西防护林建设一期工程</t>
  </si>
  <si>
    <t>验收合格后，予以支付</t>
  </si>
  <si>
    <t>城西防护林建设一期工程占地补偿</t>
  </si>
  <si>
    <t>占地补偿款</t>
  </si>
  <si>
    <t>保证被征占地农户经济利益</t>
  </si>
  <si>
    <t>通道片林占地补助</t>
  </si>
  <si>
    <t>永久性公益林、林业有害生物、未成林管护，野生动物疫源疫病监测</t>
  </si>
  <si>
    <t>其他林业和草原</t>
  </si>
  <si>
    <t>林业建设</t>
  </si>
  <si>
    <t>较好的保护公益林资源、降低病虫害对林木的危害，更好的保护森林资源及生态自然环境</t>
  </si>
  <si>
    <t>森林生态效益、上一轮退耕抚育</t>
  </si>
  <si>
    <t>按时兑现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</si>
  <si>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</si>
  <si>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孝义市林业局2021年政府采购预算表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</si>
  <si>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</si>
  <si>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</si>
  <si>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</si>
  <si>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</si>
  <si>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</si>
  <si>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</si>
  <si>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</si>
  <si>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</si>
  <si>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</si>
  <si>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</si>
  <si>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</si>
  <si>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</si>
  <si>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</si>
  <si>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</si>
  <si>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</si>
  <si>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</si>
  <si>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孝义市林业局2021年政府购买服务支出预算表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</si>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</sst>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</numFmts>
  <fonts count="31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2" borderId="18" applyNumberFormat="0" applyAlignment="0" applyProtection="0">
      <alignment vertical="center"/>
    </xf>
    <xf numFmtId="0" fontId="23" fillId="2" borderId="17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0" fillId="0" borderId="0" applyProtection="0">
      <alignment vertical="center"/>
    </xf>
  </cellStyleXfs>
  <cellXfs count="159">
    <xf numFmtId="0" fontId="0" fillId="0" borderId="0" xfId="0" applyAlignment="1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Alignment="1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Alignment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0" fontId="3" fillId="0" borderId="0" xfId="0" applyFont="1" applyAlignme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horizontal="left" vertical="center"/>
    </xf>
    <xf numFmtId="49" fontId="7" fillId="0" borderId="2" xfId="0" applyNumberFormat="1" applyFont="1" applyFill="1" applyBorder="1" applyAlignment="1" applyProtection="1">
      <alignment vertical="center" wrapText="1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6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ill="1" applyAlignment="1" applyProtection="1"/>
    <xf numFmtId="0" fontId="0" fillId="0" borderId="0" xfId="0" applyFont="1" applyBorder="1" applyAlignment="1" applyProtection="1"/>
    <xf numFmtId="0" fontId="0" fillId="0" borderId="0" xfId="0" applyFill="1" applyBorder="1" applyAlignment="1" applyProtection="1"/>
    <xf numFmtId="0" fontId="0" fillId="0" borderId="0" xfId="0" applyBorder="1" applyAlignment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/>
    </xf>
    <xf numFmtId="0" fontId="0" fillId="0" borderId="2" xfId="0" applyFont="1" applyBorder="1" applyAlignment="1" applyProtection="1"/>
    <xf numFmtId="0" fontId="0" fillId="0" borderId="2" xfId="0" applyFont="1" applyFill="1" applyBorder="1" applyAlignment="1" applyProtection="1"/>
    <xf numFmtId="4" fontId="10" fillId="0" borderId="13" xfId="0" applyNumberFormat="1" applyFont="1" applyFill="1" applyBorder="1" applyAlignment="1" applyProtection="1">
      <alignment horizontal="right" vertical="center"/>
    </xf>
    <xf numFmtId="0" fontId="10" fillId="0" borderId="13" xfId="0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vertical="center"/>
    </xf>
    <xf numFmtId="49" fontId="3" fillId="0" borderId="0" xfId="0" applyNumberFormat="1" applyFont="1" applyAlignment="1" applyProtection="1"/>
    <xf numFmtId="0" fontId="3" fillId="0" borderId="0" xfId="0" applyNumberFormat="1" applyFont="1" applyFill="1" applyAlignment="1" applyProtection="1"/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Border="1" applyAlignment="1" applyProtection="1"/>
    <xf numFmtId="49" fontId="0" fillId="0" borderId="0" xfId="0" applyNumberFormat="1" applyFont="1" applyBorder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left"/>
    </xf>
    <xf numFmtId="0" fontId="5" fillId="0" borderId="0" xfId="0" applyNumberFormat="1" applyFont="1" applyFill="1" applyAlignment="1" applyProtection="1">
      <alignment horizontal="left"/>
    </xf>
    <xf numFmtId="49" fontId="6" fillId="0" borderId="0" xfId="0" applyNumberFormat="1" applyFont="1" applyAlignment="1" applyProtection="1">
      <alignment horizontal="center"/>
    </xf>
    <xf numFmtId="0" fontId="6" fillId="0" borderId="0" xfId="0" applyNumberFormat="1" applyFont="1" applyFill="1" applyAlignment="1" applyProtection="1">
      <alignment horizontal="center"/>
    </xf>
    <xf numFmtId="49" fontId="0" fillId="0" borderId="8" xfId="0" applyNumberFormat="1" applyFont="1" applyBorder="1" applyAlignment="1" applyProtection="1">
      <alignment vertical="center"/>
    </xf>
    <xf numFmtId="0" fontId="0" fillId="0" borderId="8" xfId="0" applyNumberFormat="1" applyFont="1" applyFill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horizontal="center" vertical="center"/>
    </xf>
    <xf numFmtId="49" fontId="7" fillId="0" borderId="2" xfId="0" applyNumberFormat="1" applyFont="1" applyFill="1" applyBorder="1" applyAlignment="1" applyProtection="1">
      <alignment vertical="center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right" vertical="center"/>
    </xf>
    <xf numFmtId="0" fontId="10" fillId="0" borderId="2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0" fillId="0" borderId="8" xfId="0" applyFont="1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0" fillId="0" borderId="13" xfId="0" applyNumberFormat="1" applyFont="1" applyFill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horizontal="right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0" fillId="0" borderId="2" xfId="0" applyNumberFormat="1" applyFont="1" applyBorder="1" applyAlignment="1" applyProtection="1">
      <alignment horizontal="right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right" vertical="center"/>
    </xf>
    <xf numFmtId="0" fontId="10" fillId="0" borderId="13" xfId="0" applyNumberFormat="1" applyFont="1" applyFill="1" applyBorder="1" applyAlignment="1" applyProtection="1">
      <alignment horizontal="right" vertical="center" wrapText="1"/>
    </xf>
    <xf numFmtId="0" fontId="0" fillId="0" borderId="4" xfId="0" applyNumberFormat="1" applyFont="1" applyFill="1" applyBorder="1" applyAlignment="1" applyProtection="1">
      <alignment horizontal="right" vertical="center"/>
      <protection locked="0"/>
    </xf>
    <xf numFmtId="10" fontId="0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opLeftCell="A19" workbookViewId="0">
      <selection activeCell="B8" sqref="B8:D10"/>
    </sheetView>
  </sheetViews>
  <sheetFormatPr defaultColWidth="6.875" defaultRowHeight="11.25" outlineLevelCol="7"/>
  <cols>
    <col min="1" max="1" width="33" style="42" customWidth="1"/>
    <col min="2" max="4" width="9.25" style="42" customWidth="1"/>
    <col min="5" max="5" width="34.125" style="42" customWidth="1"/>
    <col min="6" max="8" width="10.25" style="42" customWidth="1"/>
    <col min="9" max="9" width="9.66666666666667" style="42"/>
    <col min="10" max="16384" width="6.875" style="42"/>
  </cols>
  <sheetData>
    <row r="1" ht="16.5" customHeight="1" spans="1:8">
      <c r="A1" s="61" t="s">
        <v>0</v>
      </c>
      <c r="B1" s="61"/>
      <c r="C1" s="61"/>
      <c r="D1" s="132"/>
      <c r="E1" s="132"/>
      <c r="F1" s="132"/>
      <c r="G1" s="132"/>
      <c r="H1" s="133"/>
    </row>
    <row r="2" ht="18.75" customHeight="1" spans="1:8">
      <c r="A2" s="134"/>
      <c r="B2" s="134"/>
      <c r="C2" s="134"/>
      <c r="D2" s="132"/>
      <c r="E2" s="132"/>
      <c r="F2" s="132"/>
      <c r="G2" s="132"/>
      <c r="H2" s="133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35"/>
      <c r="B4" s="135"/>
      <c r="C4" s="135"/>
      <c r="D4" s="135"/>
      <c r="E4" s="135"/>
      <c r="F4" s="135"/>
      <c r="G4" s="135"/>
      <c r="H4" s="78" t="s">
        <v>2</v>
      </c>
    </row>
    <row r="5" ht="24" customHeight="1" spans="1:8">
      <c r="A5" s="159" t="s">
        <v>3</v>
      </c>
      <c r="B5" s="62"/>
      <c r="C5" s="62"/>
      <c r="D5" s="62"/>
      <c r="E5" s="159" t="s">
        <v>4</v>
      </c>
      <c r="F5" s="62"/>
      <c r="G5" s="62"/>
      <c r="H5" s="62"/>
    </row>
    <row r="6" ht="24" customHeight="1" spans="1:8">
      <c r="A6" s="160" t="s">
        <v>5</v>
      </c>
      <c r="B6" s="147" t="s">
        <v>6</v>
      </c>
      <c r="C6" s="148"/>
      <c r="D6" s="149"/>
      <c r="E6" s="150" t="s">
        <v>7</v>
      </c>
      <c r="F6" s="147" t="s">
        <v>6</v>
      </c>
      <c r="G6" s="148"/>
      <c r="H6" s="149"/>
    </row>
    <row r="7" ht="48.75" customHeight="1" spans="1:8">
      <c r="A7" s="151"/>
      <c r="B7" s="142" t="s">
        <v>8</v>
      </c>
      <c r="C7" s="142" t="s">
        <v>9</v>
      </c>
      <c r="D7" s="142" t="s">
        <v>10</v>
      </c>
      <c r="E7" s="152"/>
      <c r="F7" s="142" t="s">
        <v>8</v>
      </c>
      <c r="G7" s="142" t="s">
        <v>9</v>
      </c>
      <c r="H7" s="142" t="s">
        <v>10</v>
      </c>
    </row>
    <row r="8" ht="24" customHeight="1" spans="1:8">
      <c r="A8" s="81" t="s">
        <v>11</v>
      </c>
      <c r="B8" s="73">
        <v>2124.35</v>
      </c>
      <c r="C8" s="73">
        <v>3601.22</v>
      </c>
      <c r="D8" s="127">
        <f>(C8-B8)/B8*100</f>
        <v>69.5210299621061</v>
      </c>
      <c r="E8" s="66" t="s">
        <v>12</v>
      </c>
      <c r="F8" s="141"/>
      <c r="G8" s="141"/>
      <c r="H8" s="140"/>
    </row>
    <row r="9" ht="24" customHeight="1" spans="1:8">
      <c r="A9" s="81" t="s">
        <v>13</v>
      </c>
      <c r="B9" s="73"/>
      <c r="C9" s="73">
        <v>200</v>
      </c>
      <c r="D9" s="73"/>
      <c r="E9" s="66" t="s">
        <v>14</v>
      </c>
      <c r="F9" s="141"/>
      <c r="G9" s="141"/>
      <c r="H9" s="140"/>
    </row>
    <row r="10" ht="24" customHeight="1" spans="1:8">
      <c r="A10" s="81" t="s">
        <v>15</v>
      </c>
      <c r="B10" s="73"/>
      <c r="C10" s="73"/>
      <c r="D10" s="73"/>
      <c r="E10" s="66" t="s">
        <v>16</v>
      </c>
      <c r="F10" s="141"/>
      <c r="G10" s="141"/>
      <c r="H10" s="140"/>
    </row>
    <row r="11" ht="24" customHeight="1" spans="1:8">
      <c r="A11" s="81" t="s">
        <v>17</v>
      </c>
      <c r="B11" s="62"/>
      <c r="C11" s="62"/>
      <c r="D11" s="62"/>
      <c r="E11" s="81" t="s">
        <v>18</v>
      </c>
      <c r="F11" s="140"/>
      <c r="G11" s="140"/>
      <c r="H11" s="140"/>
    </row>
    <row r="12" ht="24" customHeight="1" spans="1:8">
      <c r="A12" s="81"/>
      <c r="B12" s="62"/>
      <c r="C12" s="62"/>
      <c r="D12" s="62"/>
      <c r="E12" s="66" t="s">
        <v>19</v>
      </c>
      <c r="F12" s="141"/>
      <c r="G12" s="141"/>
      <c r="H12" s="140"/>
    </row>
    <row r="13" ht="24" customHeight="1" spans="1:8">
      <c r="A13" s="81"/>
      <c r="B13" s="73"/>
      <c r="C13" s="73"/>
      <c r="D13" s="73"/>
      <c r="E13" s="66" t="s">
        <v>20</v>
      </c>
      <c r="F13" s="141"/>
      <c r="G13" s="141"/>
      <c r="H13" s="140"/>
    </row>
    <row r="14" ht="24" customHeight="1" spans="1:8">
      <c r="A14" s="81"/>
      <c r="B14" s="73"/>
      <c r="C14" s="73"/>
      <c r="D14" s="73"/>
      <c r="E14" s="81" t="s">
        <v>21</v>
      </c>
      <c r="F14" s="140"/>
      <c r="G14" s="140"/>
      <c r="H14" s="140"/>
    </row>
    <row r="15" ht="24" customHeight="1" spans="1:8">
      <c r="A15" s="81"/>
      <c r="B15" s="73"/>
      <c r="C15" s="73"/>
      <c r="D15" s="73"/>
      <c r="E15" s="81" t="s">
        <v>22</v>
      </c>
      <c r="F15" s="153">
        <v>79.57</v>
      </c>
      <c r="G15" s="154">
        <v>85.24</v>
      </c>
      <c r="H15" s="127">
        <f>(G15-F15)/F15*100</f>
        <v>7.12580118134976</v>
      </c>
    </row>
    <row r="16" ht="24" customHeight="1" spans="1:8">
      <c r="A16" s="81"/>
      <c r="B16" s="73"/>
      <c r="C16" s="73"/>
      <c r="D16" s="73"/>
      <c r="E16" s="66" t="s">
        <v>23</v>
      </c>
      <c r="F16" s="155">
        <v>26.01</v>
      </c>
      <c r="G16" s="154">
        <v>26.9</v>
      </c>
      <c r="H16" s="127">
        <f>(G16-F16)/F16*100</f>
        <v>3.42176086120722</v>
      </c>
    </row>
    <row r="17" ht="24" customHeight="1" spans="1:8">
      <c r="A17" s="81"/>
      <c r="B17" s="73"/>
      <c r="C17" s="73"/>
      <c r="D17" s="73"/>
      <c r="E17" s="66" t="s">
        <v>24</v>
      </c>
      <c r="F17" s="155">
        <v>354</v>
      </c>
      <c r="G17" s="154">
        <v>800</v>
      </c>
      <c r="H17" s="127">
        <f>(G17-F17)/F17*100</f>
        <v>125.988700564972</v>
      </c>
    </row>
    <row r="18" ht="24" customHeight="1" spans="1:8">
      <c r="A18" s="81"/>
      <c r="B18" s="73"/>
      <c r="C18" s="73"/>
      <c r="D18" s="73"/>
      <c r="E18" s="81" t="s">
        <v>25</v>
      </c>
      <c r="F18" s="153"/>
      <c r="G18" s="153">
        <v>200</v>
      </c>
      <c r="H18" s="156"/>
    </row>
    <row r="19" ht="24" customHeight="1" spans="1:8">
      <c r="A19" s="81"/>
      <c r="B19" s="73"/>
      <c r="C19" s="73"/>
      <c r="D19" s="73"/>
      <c r="E19" s="81" t="s">
        <v>26</v>
      </c>
      <c r="F19" s="116">
        <v>1620.1</v>
      </c>
      <c r="G19" s="154">
        <v>2642.86</v>
      </c>
      <c r="H19" s="127">
        <f>(G19-F19)/F19*100</f>
        <v>63.1294364545399</v>
      </c>
    </row>
    <row r="20" ht="24" customHeight="1" spans="1:8">
      <c r="A20" s="81"/>
      <c r="B20" s="73"/>
      <c r="C20" s="73"/>
      <c r="D20" s="73"/>
      <c r="E20" s="81" t="s">
        <v>27</v>
      </c>
      <c r="F20" s="116"/>
      <c r="G20" s="116"/>
      <c r="H20" s="156"/>
    </row>
    <row r="21" ht="24" customHeight="1" spans="1:8">
      <c r="A21" s="81"/>
      <c r="B21" s="73"/>
      <c r="C21" s="73"/>
      <c r="D21" s="73"/>
      <c r="E21" s="81" t="s">
        <v>28</v>
      </c>
      <c r="F21" s="116"/>
      <c r="G21" s="116"/>
      <c r="H21" s="156"/>
    </row>
    <row r="22" ht="24" customHeight="1" spans="1:8">
      <c r="A22" s="81"/>
      <c r="B22" s="73"/>
      <c r="C22" s="73"/>
      <c r="D22" s="73"/>
      <c r="E22" s="81" t="s">
        <v>29</v>
      </c>
      <c r="F22" s="116"/>
      <c r="G22" s="116"/>
      <c r="H22" s="156"/>
    </row>
    <row r="23" ht="24" customHeight="1" spans="1:8">
      <c r="A23" s="81"/>
      <c r="B23" s="73"/>
      <c r="C23" s="73"/>
      <c r="D23" s="73"/>
      <c r="E23" s="81" t="s">
        <v>30</v>
      </c>
      <c r="F23" s="116"/>
      <c r="G23" s="116"/>
      <c r="H23" s="156"/>
    </row>
    <row r="24" ht="24" customHeight="1" spans="1:8">
      <c r="A24" s="81"/>
      <c r="B24" s="73"/>
      <c r="C24" s="73"/>
      <c r="D24" s="73"/>
      <c r="E24" s="81" t="s">
        <v>31</v>
      </c>
      <c r="F24" s="116"/>
      <c r="G24" s="116"/>
      <c r="H24" s="156"/>
    </row>
    <row r="25" ht="24" customHeight="1" spans="1:8">
      <c r="A25" s="81"/>
      <c r="B25" s="73"/>
      <c r="C25" s="73"/>
      <c r="D25" s="73"/>
      <c r="E25" s="81" t="s">
        <v>32</v>
      </c>
      <c r="F25" s="116">
        <v>44.67</v>
      </c>
      <c r="G25" s="154">
        <v>46.22</v>
      </c>
      <c r="H25" s="127">
        <f>(G25-F25)/F25*100</f>
        <v>3.46989030669352</v>
      </c>
    </row>
    <row r="26" ht="24" customHeight="1" spans="1:8">
      <c r="A26" s="81"/>
      <c r="B26" s="73"/>
      <c r="C26" s="73"/>
      <c r="D26" s="73"/>
      <c r="E26" s="81" t="s">
        <v>33</v>
      </c>
      <c r="F26" s="140"/>
      <c r="G26" s="140"/>
      <c r="H26" s="157"/>
    </row>
    <row r="27" ht="24" customHeight="1" spans="1:8">
      <c r="A27" s="81"/>
      <c r="B27" s="73"/>
      <c r="C27" s="73"/>
      <c r="D27" s="73"/>
      <c r="E27" s="81" t="s">
        <v>34</v>
      </c>
      <c r="F27" s="140"/>
      <c r="G27" s="140"/>
      <c r="H27" s="157"/>
    </row>
    <row r="28" ht="24" customHeight="1" spans="1:8">
      <c r="A28" s="81"/>
      <c r="B28" s="73"/>
      <c r="C28" s="73"/>
      <c r="D28" s="73"/>
      <c r="E28" s="81" t="s">
        <v>35</v>
      </c>
      <c r="F28" s="158"/>
      <c r="G28" s="158"/>
      <c r="H28" s="157"/>
    </row>
    <row r="29" ht="24" customHeight="1" spans="1:8">
      <c r="A29" s="62" t="s">
        <v>36</v>
      </c>
      <c r="B29" s="73">
        <f t="shared" ref="B29:G29" si="0">SUM(B8:B28)</f>
        <v>2124.35</v>
      </c>
      <c r="C29" s="73">
        <f t="shared" si="0"/>
        <v>3801.22</v>
      </c>
      <c r="D29" s="127">
        <f>(C29-B29)/B29*100</f>
        <v>78.9356744415939</v>
      </c>
      <c r="E29" s="62" t="s">
        <v>37</v>
      </c>
      <c r="F29" s="140">
        <f>SUM(F15:F28)</f>
        <v>2124.35</v>
      </c>
      <c r="G29" s="140">
        <f>SUM(G8:G28)</f>
        <v>3801.22</v>
      </c>
      <c r="H29" s="127">
        <f>(G29-F29)/F29*100</f>
        <v>78.9356744415939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fitToHeight="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2" sqref="A2:N2"/>
    </sheetView>
  </sheetViews>
  <sheetFormatPr defaultColWidth="9" defaultRowHeight="14.25" outlineLevelRow="7"/>
  <cols>
    <col min="1" max="4" width="8.75" customWidth="1"/>
  </cols>
  <sheetData>
    <row r="1" ht="31.5" customHeight="1" spans="1:14">
      <c r="A1" s="1" t="s">
        <v>252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6"/>
    </row>
    <row r="2" ht="33" customHeight="1" spans="1:14">
      <c r="A2" s="29" t="s">
        <v>253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254</v>
      </c>
      <c r="B4" s="31" t="s">
        <v>255</v>
      </c>
      <c r="C4" s="31" t="s">
        <v>256</v>
      </c>
      <c r="D4" s="31" t="s">
        <v>257</v>
      </c>
      <c r="E4" s="8" t="s">
        <v>258</v>
      </c>
      <c r="F4" s="8"/>
      <c r="G4" s="8"/>
      <c r="H4" s="8"/>
      <c r="I4" s="8"/>
      <c r="J4" s="8"/>
      <c r="K4" s="8"/>
      <c r="L4" s="8"/>
      <c r="M4" s="8"/>
      <c r="N4" s="37" t="s">
        <v>259</v>
      </c>
    </row>
    <row r="5" ht="37.5" customHeight="1" spans="1:14">
      <c r="A5" s="9"/>
      <c r="B5" s="31"/>
      <c r="C5" s="31"/>
      <c r="D5" s="31"/>
      <c r="E5" s="10" t="s">
        <v>260</v>
      </c>
      <c r="F5" s="8" t="s">
        <v>41</v>
      </c>
      <c r="G5" s="8"/>
      <c r="H5" s="8"/>
      <c r="I5" s="8"/>
      <c r="J5" s="38"/>
      <c r="K5" s="38"/>
      <c r="L5" s="23" t="s">
        <v>261</v>
      </c>
      <c r="M5" s="23" t="s">
        <v>262</v>
      </c>
      <c r="N5" s="39"/>
    </row>
    <row r="6" ht="78.75" customHeight="1" spans="1:14">
      <c r="A6" s="13"/>
      <c r="B6" s="31"/>
      <c r="C6" s="31"/>
      <c r="D6" s="31"/>
      <c r="E6" s="10"/>
      <c r="F6" s="14" t="s">
        <v>263</v>
      </c>
      <c r="G6" s="10" t="s">
        <v>264</v>
      </c>
      <c r="H6" s="10" t="s">
        <v>265</v>
      </c>
      <c r="I6" s="10" t="s">
        <v>266</v>
      </c>
      <c r="J6" s="10" t="s">
        <v>267</v>
      </c>
      <c r="K6" s="24" t="s">
        <v>268</v>
      </c>
      <c r="L6" s="25"/>
      <c r="M6" s="25"/>
      <c r="N6" s="40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17" t="s">
        <v>98</v>
      </c>
      <c r="B8" s="34"/>
      <c r="C8" s="34"/>
      <c r="D8" s="18"/>
      <c r="E8" s="35"/>
      <c r="F8" s="35"/>
      <c r="G8" s="35"/>
      <c r="H8" s="35"/>
      <c r="I8" s="35"/>
      <c r="J8" s="35"/>
      <c r="K8" s="35"/>
      <c r="L8" s="35"/>
      <c r="M8" s="35"/>
      <c r="N8" s="41"/>
    </row>
  </sheetData>
  <mergeCells count="11">
    <mergeCell ref="A2:N2"/>
    <mergeCell ref="A3:N3"/>
    <mergeCell ref="A8:D8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workbookViewId="0">
      <selection activeCell="K10" sqref="K10"/>
    </sheetView>
  </sheetViews>
  <sheetFormatPr defaultColWidth="9" defaultRowHeight="14.25" outlineLevelRow="7"/>
  <cols>
    <col min="1" max="1" width="16" customWidth="1"/>
    <col min="2" max="4" width="10.875" customWidth="1"/>
  </cols>
  <sheetData>
    <row r="1" ht="31.5" customHeight="1" spans="1:12">
      <c r="A1" s="1" t="s">
        <v>269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270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271</v>
      </c>
      <c r="B4" s="7" t="s">
        <v>272</v>
      </c>
      <c r="C4" s="8" t="s">
        <v>258</v>
      </c>
      <c r="D4" s="8"/>
      <c r="E4" s="8"/>
      <c r="F4" s="8"/>
      <c r="G4" s="8"/>
      <c r="H4" s="8"/>
      <c r="I4" s="8"/>
      <c r="J4" s="8"/>
      <c r="K4" s="8"/>
      <c r="L4" s="7" t="s">
        <v>125</v>
      </c>
    </row>
    <row r="5" ht="25.5" customHeight="1" spans="1:12">
      <c r="A5" s="9"/>
      <c r="B5" s="9"/>
      <c r="C5" s="10" t="s">
        <v>260</v>
      </c>
      <c r="D5" s="11" t="s">
        <v>273</v>
      </c>
      <c r="E5" s="12"/>
      <c r="F5" s="12"/>
      <c r="G5" s="12"/>
      <c r="H5" s="12"/>
      <c r="I5" s="22"/>
      <c r="J5" s="23" t="s">
        <v>261</v>
      </c>
      <c r="K5" s="23" t="s">
        <v>262</v>
      </c>
      <c r="L5" s="9"/>
    </row>
    <row r="6" ht="81" customHeight="1" spans="1:12">
      <c r="A6" s="13"/>
      <c r="B6" s="13"/>
      <c r="C6" s="10"/>
      <c r="D6" s="14" t="s">
        <v>263</v>
      </c>
      <c r="E6" s="10" t="s">
        <v>264</v>
      </c>
      <c r="F6" s="10" t="s">
        <v>265</v>
      </c>
      <c r="G6" s="10" t="s">
        <v>266</v>
      </c>
      <c r="H6" s="10" t="s">
        <v>267</v>
      </c>
      <c r="I6" s="24" t="s">
        <v>274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7" t="s">
        <v>98</v>
      </c>
      <c r="B8" s="18"/>
      <c r="C8" s="19"/>
      <c r="D8" s="20"/>
      <c r="E8" s="19"/>
      <c r="F8" s="19"/>
      <c r="G8" s="19"/>
      <c r="H8" s="20"/>
      <c r="I8" s="19"/>
      <c r="J8" s="19"/>
      <c r="K8" s="19"/>
      <c r="L8" s="19"/>
    </row>
  </sheetData>
  <mergeCells count="9">
    <mergeCell ref="A2:L2"/>
    <mergeCell ref="D5:I5"/>
    <mergeCell ref="A8:B8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GridLines="0" showZeros="0" zoomScale="70" zoomScaleNormal="70" workbookViewId="0">
      <selection activeCell="A19" sqref="A19:B21"/>
    </sheetView>
  </sheetViews>
  <sheetFormatPr defaultColWidth="6.875" defaultRowHeight="11.25" outlineLevelCol="6"/>
  <cols>
    <col min="1" max="1" width="13.25" style="101" customWidth="1"/>
    <col min="2" max="2" width="34.0833333333333" style="42" customWidth="1"/>
    <col min="3" max="5" width="14.625" style="42" customWidth="1"/>
    <col min="6" max="6" width="12" style="42" customWidth="1"/>
    <col min="7" max="7" width="15.625" style="42" customWidth="1"/>
    <col min="8" max="16384" width="6.875" style="42"/>
  </cols>
  <sheetData>
    <row r="1" ht="16.5" customHeight="1" spans="1:7">
      <c r="A1" s="106" t="s">
        <v>38</v>
      </c>
      <c r="B1" s="44"/>
      <c r="C1" s="44"/>
      <c r="D1" s="71"/>
      <c r="E1" s="71"/>
      <c r="F1" s="71"/>
      <c r="G1" s="71"/>
    </row>
    <row r="2" ht="29.25" customHeight="1" spans="1:7">
      <c r="A2" s="109" t="s">
        <v>39</v>
      </c>
      <c r="B2" s="60"/>
      <c r="C2" s="60"/>
      <c r="D2" s="60"/>
      <c r="E2" s="60"/>
      <c r="F2" s="60"/>
      <c r="G2" s="60"/>
    </row>
    <row r="3" ht="26.25" customHeight="1" spans="1:7">
      <c r="A3" s="138"/>
      <c r="B3" s="61"/>
      <c r="C3" s="61"/>
      <c r="D3" s="61"/>
      <c r="E3" s="61"/>
      <c r="F3" s="61"/>
      <c r="G3" s="139" t="s">
        <v>2</v>
      </c>
    </row>
    <row r="4" ht="26.25" customHeight="1" spans="1:7">
      <c r="A4" s="113" t="s">
        <v>40</v>
      </c>
      <c r="B4" s="62"/>
      <c r="C4" s="142" t="s">
        <v>36</v>
      </c>
      <c r="D4" s="142" t="s">
        <v>41</v>
      </c>
      <c r="E4" s="142" t="s">
        <v>42</v>
      </c>
      <c r="F4" s="142" t="s">
        <v>43</v>
      </c>
      <c r="G4" s="142" t="s">
        <v>44</v>
      </c>
    </row>
    <row r="5" s="59" customFormat="1" ht="47.25" customHeight="1" spans="1:7">
      <c r="A5" s="113" t="s">
        <v>45</v>
      </c>
      <c r="B5" s="62" t="s">
        <v>46</v>
      </c>
      <c r="C5" s="142"/>
      <c r="D5" s="142"/>
      <c r="E5" s="142"/>
      <c r="F5" s="142"/>
      <c r="G5" s="142"/>
    </row>
    <row r="6" s="59" customFormat="1" ht="47.25" customHeight="1" spans="1:7">
      <c r="A6" s="63">
        <v>208</v>
      </c>
      <c r="B6" s="143" t="s">
        <v>47</v>
      </c>
      <c r="C6" s="144">
        <f>D6+E6</f>
        <v>85.24</v>
      </c>
      <c r="D6" s="117">
        <f>D7</f>
        <v>85.24</v>
      </c>
      <c r="E6" s="144"/>
      <c r="F6" s="144"/>
      <c r="G6" s="144"/>
    </row>
    <row r="7" s="59" customFormat="1" ht="47.25" customHeight="1" spans="1:7">
      <c r="A7" s="63" t="s">
        <v>48</v>
      </c>
      <c r="B7" s="145" t="s">
        <v>49</v>
      </c>
      <c r="C7" s="144">
        <f>D7+E7</f>
        <v>85.24</v>
      </c>
      <c r="D7" s="117">
        <f>D8+D9+D10</f>
        <v>85.24</v>
      </c>
      <c r="E7" s="144"/>
      <c r="F7" s="144"/>
      <c r="G7" s="144"/>
    </row>
    <row r="8" s="59" customFormat="1" ht="47.25" customHeight="1" spans="1:7">
      <c r="A8" s="63" t="s">
        <v>50</v>
      </c>
      <c r="B8" s="145" t="s">
        <v>51</v>
      </c>
      <c r="C8" s="144">
        <f>D8+E8+F8+G8</f>
        <v>17.41</v>
      </c>
      <c r="D8" s="117">
        <v>17.41</v>
      </c>
      <c r="E8" s="144"/>
      <c r="F8" s="144"/>
      <c r="G8" s="144"/>
    </row>
    <row r="9" s="59" customFormat="1" ht="47.25" customHeight="1" spans="1:7">
      <c r="A9" s="63" t="s">
        <v>52</v>
      </c>
      <c r="B9" s="145" t="s">
        <v>53</v>
      </c>
      <c r="C9" s="144">
        <f>D9+E9+F9+G9</f>
        <v>61.63</v>
      </c>
      <c r="D9" s="117">
        <v>61.63</v>
      </c>
      <c r="E9" s="144"/>
      <c r="F9" s="144"/>
      <c r="G9" s="144"/>
    </row>
    <row r="10" s="59" customFormat="1" ht="47.25" customHeight="1" spans="1:7">
      <c r="A10" s="63" t="s">
        <v>54</v>
      </c>
      <c r="B10" s="145" t="s">
        <v>55</v>
      </c>
      <c r="C10" s="144">
        <f>D10+E10+F10+G10</f>
        <v>6.2</v>
      </c>
      <c r="D10" s="117">
        <v>6.2</v>
      </c>
      <c r="E10" s="144"/>
      <c r="F10" s="144"/>
      <c r="G10" s="144"/>
    </row>
    <row r="11" s="59" customFormat="1" ht="47.25" customHeight="1" spans="1:7">
      <c r="A11" s="63" t="s">
        <v>56</v>
      </c>
      <c r="B11" s="145" t="s">
        <v>57</v>
      </c>
      <c r="C11" s="144">
        <f>D11+E11</f>
        <v>26.9</v>
      </c>
      <c r="D11" s="117">
        <f>D12</f>
        <v>26.9</v>
      </c>
      <c r="E11" s="144"/>
      <c r="F11" s="144"/>
      <c r="G11" s="144"/>
    </row>
    <row r="12" s="59" customFormat="1" ht="47.25" customHeight="1" spans="1:7">
      <c r="A12" s="63" t="s">
        <v>58</v>
      </c>
      <c r="B12" s="145" t="s">
        <v>59</v>
      </c>
      <c r="C12" s="144">
        <f>D12+E12</f>
        <v>26.9</v>
      </c>
      <c r="D12" s="117">
        <f>D13+D14+D15</f>
        <v>26.9</v>
      </c>
      <c r="E12" s="144"/>
      <c r="F12" s="144"/>
      <c r="G12" s="144"/>
    </row>
    <row r="13" s="59" customFormat="1" ht="47.25" customHeight="1" spans="1:7">
      <c r="A13" s="63" t="s">
        <v>60</v>
      </c>
      <c r="B13" s="145" t="s">
        <v>61</v>
      </c>
      <c r="C13" s="144">
        <f>D13+E13+F13+G13</f>
        <v>4.03</v>
      </c>
      <c r="D13" s="117">
        <v>4.03</v>
      </c>
      <c r="E13" s="144"/>
      <c r="F13" s="144"/>
      <c r="G13" s="144"/>
    </row>
    <row r="14" s="59" customFormat="1" ht="47.25" customHeight="1" spans="1:7">
      <c r="A14" s="63" t="s">
        <v>62</v>
      </c>
      <c r="B14" s="145" t="s">
        <v>63</v>
      </c>
      <c r="C14" s="144">
        <f>D14+E14+F14+G14</f>
        <v>21.01</v>
      </c>
      <c r="D14" s="117">
        <v>21.01</v>
      </c>
      <c r="E14" s="144"/>
      <c r="F14" s="144"/>
      <c r="G14" s="144"/>
    </row>
    <row r="15" s="59" customFormat="1" ht="47.25" customHeight="1" spans="1:7">
      <c r="A15" s="63" t="s">
        <v>64</v>
      </c>
      <c r="B15" s="145" t="s">
        <v>65</v>
      </c>
      <c r="C15" s="144">
        <f>D15+E15+F15+G15</f>
        <v>1.86</v>
      </c>
      <c r="D15" s="117">
        <v>1.86</v>
      </c>
      <c r="E15" s="144"/>
      <c r="F15" s="144"/>
      <c r="G15" s="144"/>
    </row>
    <row r="16" s="59" customFormat="1" ht="47.25" customHeight="1" spans="1:7">
      <c r="A16" s="63" t="s">
        <v>66</v>
      </c>
      <c r="B16" s="145" t="s">
        <v>67</v>
      </c>
      <c r="C16" s="144">
        <f>D16+E16</f>
        <v>800</v>
      </c>
      <c r="D16" s="117">
        <f>D17</f>
        <v>800</v>
      </c>
      <c r="E16" s="144"/>
      <c r="F16" s="144"/>
      <c r="G16" s="144"/>
    </row>
    <row r="17" s="59" customFormat="1" ht="47.25" customHeight="1" spans="1:7">
      <c r="A17" s="63" t="s">
        <v>68</v>
      </c>
      <c r="B17" s="145" t="s">
        <v>69</v>
      </c>
      <c r="C17" s="144">
        <f>D17+E17</f>
        <v>800</v>
      </c>
      <c r="D17" s="117">
        <f>D18</f>
        <v>800</v>
      </c>
      <c r="E17" s="144"/>
      <c r="F17" s="144"/>
      <c r="G17" s="144"/>
    </row>
    <row r="18" s="59" customFormat="1" ht="47.25" customHeight="1" spans="1:7">
      <c r="A18" s="63" t="s">
        <v>70</v>
      </c>
      <c r="B18" s="145" t="s">
        <v>71</v>
      </c>
      <c r="C18" s="144">
        <f>D18+E18+F18+G18</f>
        <v>800</v>
      </c>
      <c r="D18" s="117">
        <v>800</v>
      </c>
      <c r="E18" s="144"/>
      <c r="F18" s="144"/>
      <c r="G18" s="144"/>
    </row>
    <row r="19" s="59" customFormat="1" ht="47.25" customHeight="1" spans="1:7">
      <c r="A19" s="63">
        <v>212</v>
      </c>
      <c r="B19" s="145" t="s">
        <v>72</v>
      </c>
      <c r="C19" s="55">
        <f>D19+E19</f>
        <v>200</v>
      </c>
      <c r="D19" s="117"/>
      <c r="E19" s="55">
        <f>E20</f>
        <v>200</v>
      </c>
      <c r="F19" s="55"/>
      <c r="G19" s="55"/>
    </row>
    <row r="20" s="59" customFormat="1" ht="47.25" customHeight="1" spans="1:7">
      <c r="A20" s="63" t="s">
        <v>73</v>
      </c>
      <c r="B20" s="145" t="s">
        <v>74</v>
      </c>
      <c r="C20" s="55">
        <f>D20+E20</f>
        <v>200</v>
      </c>
      <c r="D20" s="117"/>
      <c r="E20" s="55">
        <f>E21</f>
        <v>200</v>
      </c>
      <c r="F20" s="55"/>
      <c r="G20" s="55"/>
    </row>
    <row r="21" s="59" customFormat="1" ht="47.25" customHeight="1" spans="1:7">
      <c r="A21" s="63" t="s">
        <v>75</v>
      </c>
      <c r="B21" s="145" t="s">
        <v>76</v>
      </c>
      <c r="C21" s="55">
        <v>200</v>
      </c>
      <c r="D21" s="117"/>
      <c r="E21" s="55">
        <v>200</v>
      </c>
      <c r="F21" s="55"/>
      <c r="G21" s="55"/>
    </row>
    <row r="22" s="59" customFormat="1" ht="47.25" customHeight="1" spans="1:7">
      <c r="A22" s="63">
        <v>213</v>
      </c>
      <c r="B22" s="145" t="s">
        <v>77</v>
      </c>
      <c r="C22" s="144">
        <f>D22+E22</f>
        <v>2642.86</v>
      </c>
      <c r="D22" s="117">
        <f>D23+D28</f>
        <v>2642.86</v>
      </c>
      <c r="E22" s="144"/>
      <c r="F22" s="144"/>
      <c r="G22" s="144"/>
    </row>
    <row r="23" s="59" customFormat="1" ht="47.25" customHeight="1" spans="1:7">
      <c r="A23" s="63" t="s">
        <v>78</v>
      </c>
      <c r="B23" s="145" t="s">
        <v>79</v>
      </c>
      <c r="C23" s="144">
        <f>D23+E23</f>
        <v>2603.86</v>
      </c>
      <c r="D23" s="117">
        <f>D24+D25+D26+D27</f>
        <v>2603.86</v>
      </c>
      <c r="E23" s="144"/>
      <c r="F23" s="144"/>
      <c r="G23" s="144"/>
    </row>
    <row r="24" s="59" customFormat="1" ht="47.25" customHeight="1" spans="1:7">
      <c r="A24" s="63" t="s">
        <v>80</v>
      </c>
      <c r="B24" s="145" t="s">
        <v>81</v>
      </c>
      <c r="C24" s="144">
        <f>D24+E24+F24+G24</f>
        <v>94.59</v>
      </c>
      <c r="D24" s="117">
        <v>94.59</v>
      </c>
      <c r="E24" s="144"/>
      <c r="F24" s="144"/>
      <c r="G24" s="144"/>
    </row>
    <row r="25" s="59" customFormat="1" ht="47.25" customHeight="1" spans="1:7">
      <c r="A25" s="63" t="s">
        <v>82</v>
      </c>
      <c r="B25" s="145" t="s">
        <v>83</v>
      </c>
      <c r="C25" s="144">
        <f>D25+E25+F25+G25</f>
        <v>1218.33</v>
      </c>
      <c r="D25" s="117">
        <v>1218.33</v>
      </c>
      <c r="E25" s="144"/>
      <c r="F25" s="144"/>
      <c r="G25" s="144"/>
    </row>
    <row r="26" s="59" customFormat="1" ht="47.25" customHeight="1" spans="1:7">
      <c r="A26" s="63" t="s">
        <v>84</v>
      </c>
      <c r="B26" s="145" t="s">
        <v>85</v>
      </c>
      <c r="C26" s="144">
        <f>D26+E26+F26+G26</f>
        <v>1010.45</v>
      </c>
      <c r="D26" s="117">
        <v>1010.45</v>
      </c>
      <c r="E26" s="144"/>
      <c r="F26" s="144"/>
      <c r="G26" s="144"/>
    </row>
    <row r="27" s="59" customFormat="1" ht="47.25" customHeight="1" spans="1:7">
      <c r="A27" s="63" t="s">
        <v>86</v>
      </c>
      <c r="B27" s="145" t="s">
        <v>87</v>
      </c>
      <c r="C27" s="144">
        <f>D27+E27+F27+G27</f>
        <v>280.49</v>
      </c>
      <c r="D27" s="117">
        <v>280.49</v>
      </c>
      <c r="E27" s="144"/>
      <c r="F27" s="144"/>
      <c r="G27" s="144"/>
    </row>
    <row r="28" s="59" customFormat="1" ht="47.25" customHeight="1" spans="1:7">
      <c r="A28" s="63" t="s">
        <v>88</v>
      </c>
      <c r="B28" s="145" t="s">
        <v>89</v>
      </c>
      <c r="C28" s="144">
        <f>D28+E28</f>
        <v>39</v>
      </c>
      <c r="D28" s="117">
        <f>D29</f>
        <v>39</v>
      </c>
      <c r="E28" s="144"/>
      <c r="F28" s="144"/>
      <c r="G28" s="144"/>
    </row>
    <row r="29" s="59" customFormat="1" ht="47.25" customHeight="1" spans="1:7">
      <c r="A29" s="63" t="s">
        <v>90</v>
      </c>
      <c r="B29" s="145" t="s">
        <v>91</v>
      </c>
      <c r="C29" s="144">
        <f>D29+E29+F29+G29</f>
        <v>39</v>
      </c>
      <c r="D29" s="117">
        <v>39</v>
      </c>
      <c r="E29" s="144"/>
      <c r="F29" s="144"/>
      <c r="G29" s="144"/>
    </row>
    <row r="30" s="59" customFormat="1" ht="47.25" customHeight="1" spans="1:7">
      <c r="A30" s="63" t="s">
        <v>92</v>
      </c>
      <c r="B30" s="145" t="s">
        <v>93</v>
      </c>
      <c r="C30" s="144">
        <f>D30+E30</f>
        <v>46.22</v>
      </c>
      <c r="D30" s="117">
        <f>D31</f>
        <v>46.22</v>
      </c>
      <c r="E30" s="144"/>
      <c r="F30" s="144"/>
      <c r="G30" s="144"/>
    </row>
    <row r="31" s="59" customFormat="1" ht="47.25" customHeight="1" spans="1:7">
      <c r="A31" s="63" t="s">
        <v>94</v>
      </c>
      <c r="B31" s="145" t="s">
        <v>95</v>
      </c>
      <c r="C31" s="144">
        <f>D31+E31</f>
        <v>46.22</v>
      </c>
      <c r="D31" s="117">
        <f>D32</f>
        <v>46.22</v>
      </c>
      <c r="E31" s="144"/>
      <c r="F31" s="144"/>
      <c r="G31" s="144"/>
    </row>
    <row r="32" s="59" customFormat="1" ht="47.25" customHeight="1" spans="1:7">
      <c r="A32" s="63" t="s">
        <v>96</v>
      </c>
      <c r="B32" s="145" t="s">
        <v>97</v>
      </c>
      <c r="C32" s="144">
        <f>D32+E32+F32+G32</f>
        <v>46.22</v>
      </c>
      <c r="D32" s="117">
        <v>46.22</v>
      </c>
      <c r="E32" s="144"/>
      <c r="F32" s="144"/>
      <c r="G32" s="144"/>
    </row>
    <row r="33" ht="25.5" customHeight="1" spans="1:7">
      <c r="A33" s="118" t="s">
        <v>98</v>
      </c>
      <c r="B33" s="118"/>
      <c r="C33" s="141">
        <f>D33+E33</f>
        <v>3801.22</v>
      </c>
      <c r="D33" s="141">
        <f>D6+D11+D16+D19+D22+D30</f>
        <v>3601.22</v>
      </c>
      <c r="E33" s="141">
        <f>E6+E11+E16+E19+E22+E30</f>
        <v>200</v>
      </c>
      <c r="F33" s="140"/>
      <c r="G33" s="140"/>
    </row>
  </sheetData>
  <mergeCells count="8">
    <mergeCell ref="A2:G2"/>
    <mergeCell ref="A4:B4"/>
    <mergeCell ref="A33:B33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showGridLines="0" showZeros="0" workbookViewId="0">
      <selection activeCell="B9" sqref="B9"/>
    </sheetView>
  </sheetViews>
  <sheetFormatPr defaultColWidth="6.875" defaultRowHeight="11.25" outlineLevelCol="4"/>
  <cols>
    <col min="1" max="1" width="14.25" style="101" customWidth="1"/>
    <col min="2" max="2" width="34.3333333333333" style="101" customWidth="1"/>
    <col min="3" max="5" width="24.125" style="42" customWidth="1"/>
    <col min="6" max="16384" width="6.875" style="42"/>
  </cols>
  <sheetData>
    <row r="1" ht="16.5" customHeight="1" spans="1:5">
      <c r="A1" s="106" t="s">
        <v>99</v>
      </c>
      <c r="B1" s="107"/>
      <c r="C1" s="44"/>
      <c r="D1" s="71"/>
      <c r="E1" s="71"/>
    </row>
    <row r="2" ht="16.5" customHeight="1" spans="1:5">
      <c r="A2" s="107"/>
      <c r="B2" s="107"/>
      <c r="C2" s="44"/>
      <c r="D2" s="71"/>
      <c r="E2" s="71"/>
    </row>
    <row r="3" ht="29.25" customHeight="1" spans="1:5">
      <c r="A3" s="109" t="s">
        <v>100</v>
      </c>
      <c r="B3" s="109"/>
      <c r="C3" s="60"/>
      <c r="D3" s="60"/>
      <c r="E3" s="60"/>
    </row>
    <row r="4" ht="26.25" customHeight="1" spans="1:5">
      <c r="A4" s="138"/>
      <c r="B4" s="138"/>
      <c r="C4" s="61"/>
      <c r="D4" s="61"/>
      <c r="E4" s="139" t="s">
        <v>2</v>
      </c>
    </row>
    <row r="5" ht="26.25" customHeight="1" spans="1:5">
      <c r="A5" s="113" t="s">
        <v>40</v>
      </c>
      <c r="B5" s="113"/>
      <c r="C5" s="62" t="s">
        <v>37</v>
      </c>
      <c r="D5" s="62" t="s">
        <v>101</v>
      </c>
      <c r="E5" s="62" t="s">
        <v>102</v>
      </c>
    </row>
    <row r="6" s="59" customFormat="1" ht="27.75" customHeight="1" spans="1:5">
      <c r="A6" s="113" t="s">
        <v>45</v>
      </c>
      <c r="B6" s="113" t="s">
        <v>46</v>
      </c>
      <c r="C6" s="62"/>
      <c r="D6" s="62"/>
      <c r="E6" s="62"/>
    </row>
    <row r="7" s="59" customFormat="1" ht="27.75" customHeight="1" spans="1:5">
      <c r="A7" s="114" t="s">
        <v>103</v>
      </c>
      <c r="B7" s="115" t="s">
        <v>47</v>
      </c>
      <c r="C7" s="140">
        <f>D7+E7</f>
        <v>85.24</v>
      </c>
      <c r="D7" s="117">
        <v>85.24</v>
      </c>
      <c r="E7" s="140"/>
    </row>
    <row r="8" s="59" customFormat="1" ht="27.75" customHeight="1" spans="1:5">
      <c r="A8" s="114" t="s">
        <v>48</v>
      </c>
      <c r="B8" s="64" t="s">
        <v>49</v>
      </c>
      <c r="C8" s="140">
        <f t="shared" ref="C8:C30" si="0">D8+E8</f>
        <v>85.24</v>
      </c>
      <c r="D8" s="117">
        <v>85.24</v>
      </c>
      <c r="E8" s="140"/>
    </row>
    <row r="9" s="59" customFormat="1" ht="27.75" customHeight="1" spans="1:5">
      <c r="A9" s="114" t="s">
        <v>50</v>
      </c>
      <c r="B9" s="64" t="s">
        <v>51</v>
      </c>
      <c r="C9" s="140">
        <f t="shared" si="0"/>
        <v>17.41</v>
      </c>
      <c r="D9" s="117">
        <v>17.41</v>
      </c>
      <c r="E9" s="140"/>
    </row>
    <row r="10" s="59" customFormat="1" ht="27.75" customHeight="1" spans="1:5">
      <c r="A10" s="114" t="s">
        <v>52</v>
      </c>
      <c r="B10" s="64" t="s">
        <v>53</v>
      </c>
      <c r="C10" s="140">
        <f t="shared" si="0"/>
        <v>61.63</v>
      </c>
      <c r="D10" s="117">
        <v>61.63</v>
      </c>
      <c r="E10" s="140"/>
    </row>
    <row r="11" s="59" customFormat="1" ht="27.75" customHeight="1" spans="1:5">
      <c r="A11" s="114" t="s">
        <v>54</v>
      </c>
      <c r="B11" s="64" t="s">
        <v>55</v>
      </c>
      <c r="C11" s="140">
        <f t="shared" si="0"/>
        <v>6.2</v>
      </c>
      <c r="D11" s="117">
        <v>6.2</v>
      </c>
      <c r="E11" s="140"/>
    </row>
    <row r="12" s="59" customFormat="1" ht="27.75" customHeight="1" spans="1:5">
      <c r="A12" s="114" t="s">
        <v>56</v>
      </c>
      <c r="B12" s="64" t="s">
        <v>57</v>
      </c>
      <c r="C12" s="140">
        <f t="shared" si="0"/>
        <v>26.9</v>
      </c>
      <c r="D12" s="117">
        <v>26.9</v>
      </c>
      <c r="E12" s="140"/>
    </row>
    <row r="13" s="59" customFormat="1" ht="27.75" customHeight="1" spans="1:5">
      <c r="A13" s="114" t="s">
        <v>58</v>
      </c>
      <c r="B13" s="64" t="s">
        <v>59</v>
      </c>
      <c r="C13" s="140">
        <f t="shared" si="0"/>
        <v>26.9</v>
      </c>
      <c r="D13" s="117">
        <v>26.9</v>
      </c>
      <c r="E13" s="140"/>
    </row>
    <row r="14" s="59" customFormat="1" ht="27.75" customHeight="1" spans="1:5">
      <c r="A14" s="114" t="s">
        <v>60</v>
      </c>
      <c r="B14" s="64" t="s">
        <v>61</v>
      </c>
      <c r="C14" s="140">
        <f t="shared" si="0"/>
        <v>4.03</v>
      </c>
      <c r="D14" s="117">
        <v>4.03</v>
      </c>
      <c r="E14" s="140"/>
    </row>
    <row r="15" s="59" customFormat="1" ht="27.75" customHeight="1" spans="1:5">
      <c r="A15" s="114" t="s">
        <v>62</v>
      </c>
      <c r="B15" s="64" t="s">
        <v>63</v>
      </c>
      <c r="C15" s="140">
        <f t="shared" si="0"/>
        <v>21.01</v>
      </c>
      <c r="D15" s="117">
        <v>21.01</v>
      </c>
      <c r="E15" s="140"/>
    </row>
    <row r="16" s="59" customFormat="1" ht="27.75" customHeight="1" spans="1:5">
      <c r="A16" s="114" t="s">
        <v>64</v>
      </c>
      <c r="B16" s="64" t="s">
        <v>65</v>
      </c>
      <c r="C16" s="140">
        <f t="shared" si="0"/>
        <v>1.86</v>
      </c>
      <c r="D16" s="117">
        <v>1.86</v>
      </c>
      <c r="E16" s="140"/>
    </row>
    <row r="17" s="59" customFormat="1" ht="27.75" customHeight="1" spans="1:5">
      <c r="A17" s="114" t="s">
        <v>66</v>
      </c>
      <c r="B17" s="64" t="s">
        <v>67</v>
      </c>
      <c r="C17" s="140">
        <f t="shared" si="0"/>
        <v>800</v>
      </c>
      <c r="D17" s="140"/>
      <c r="E17" s="117">
        <v>800</v>
      </c>
    </row>
    <row r="18" s="59" customFormat="1" ht="27.75" customHeight="1" spans="1:5">
      <c r="A18" s="114" t="s">
        <v>68</v>
      </c>
      <c r="B18" s="64" t="s">
        <v>69</v>
      </c>
      <c r="C18" s="140">
        <f t="shared" si="0"/>
        <v>800</v>
      </c>
      <c r="D18" s="140"/>
      <c r="E18" s="117">
        <v>800</v>
      </c>
    </row>
    <row r="19" s="59" customFormat="1" ht="27.75" customHeight="1" spans="1:5">
      <c r="A19" s="114" t="s">
        <v>70</v>
      </c>
      <c r="B19" s="64" t="s">
        <v>71</v>
      </c>
      <c r="C19" s="140">
        <f t="shared" si="0"/>
        <v>800</v>
      </c>
      <c r="D19" s="140"/>
      <c r="E19" s="117">
        <v>800</v>
      </c>
    </row>
    <row r="20" s="59" customFormat="1" ht="27.75" customHeight="1" spans="1:5">
      <c r="A20" s="63">
        <v>212</v>
      </c>
      <c r="B20" s="64" t="s">
        <v>72</v>
      </c>
      <c r="C20" s="140">
        <f>C21</f>
        <v>200</v>
      </c>
      <c r="D20" s="140"/>
      <c r="E20" s="117">
        <v>200</v>
      </c>
    </row>
    <row r="21" s="59" customFormat="1" ht="27.75" customHeight="1" spans="1:5">
      <c r="A21" s="63" t="s">
        <v>73</v>
      </c>
      <c r="B21" s="64" t="s">
        <v>74</v>
      </c>
      <c r="C21" s="140">
        <f>C22</f>
        <v>200</v>
      </c>
      <c r="D21" s="140"/>
      <c r="E21" s="117">
        <v>200</v>
      </c>
    </row>
    <row r="22" s="59" customFormat="1" ht="27.75" customHeight="1" spans="1:5">
      <c r="A22" s="63" t="s">
        <v>75</v>
      </c>
      <c r="B22" s="64" t="s">
        <v>76</v>
      </c>
      <c r="C22" s="140">
        <f t="shared" ref="C22:C34" si="1">D22+E22</f>
        <v>200</v>
      </c>
      <c r="D22" s="140"/>
      <c r="E22" s="117">
        <v>200</v>
      </c>
    </row>
    <row r="23" s="59" customFormat="1" ht="27.75" customHeight="1" spans="1:5">
      <c r="A23" s="114" t="s">
        <v>104</v>
      </c>
      <c r="B23" s="64" t="s">
        <v>77</v>
      </c>
      <c r="C23" s="140">
        <f t="shared" si="1"/>
        <v>2642.86</v>
      </c>
      <c r="D23" s="117">
        <f>D24+D29</f>
        <v>587.68</v>
      </c>
      <c r="E23" s="117">
        <f>E24+E29</f>
        <v>2055.18</v>
      </c>
    </row>
    <row r="24" s="59" customFormat="1" ht="27.75" customHeight="1" spans="1:5">
      <c r="A24" s="114" t="s">
        <v>78</v>
      </c>
      <c r="B24" s="64" t="s">
        <v>79</v>
      </c>
      <c r="C24" s="140">
        <f t="shared" si="1"/>
        <v>2603.86</v>
      </c>
      <c r="D24" s="117">
        <f>D25+D26+D27+D28</f>
        <v>587.68</v>
      </c>
      <c r="E24" s="117">
        <f>E25+E26+E27+E28</f>
        <v>2016.18</v>
      </c>
    </row>
    <row r="25" s="59" customFormat="1" ht="27.75" customHeight="1" spans="1:5">
      <c r="A25" s="114" t="s">
        <v>80</v>
      </c>
      <c r="B25" s="64" t="s">
        <v>81</v>
      </c>
      <c r="C25" s="140">
        <f t="shared" si="1"/>
        <v>94.59</v>
      </c>
      <c r="D25" s="117">
        <v>94.59</v>
      </c>
      <c r="E25" s="117"/>
    </row>
    <row r="26" s="59" customFormat="1" ht="27.75" customHeight="1" spans="1:5">
      <c r="A26" s="114" t="s">
        <v>82</v>
      </c>
      <c r="B26" s="64" t="s">
        <v>83</v>
      </c>
      <c r="C26" s="140">
        <f t="shared" si="1"/>
        <v>1218.33</v>
      </c>
      <c r="D26" s="117">
        <v>493.09</v>
      </c>
      <c r="E26" s="117">
        <v>725.24</v>
      </c>
    </row>
    <row r="27" s="59" customFormat="1" ht="27.75" customHeight="1" spans="1:5">
      <c r="A27" s="114" t="s">
        <v>84</v>
      </c>
      <c r="B27" s="64" t="s">
        <v>85</v>
      </c>
      <c r="C27" s="140">
        <f t="shared" si="1"/>
        <v>1010.45</v>
      </c>
      <c r="D27" s="117"/>
      <c r="E27" s="117">
        <v>1010.45</v>
      </c>
    </row>
    <row r="28" s="59" customFormat="1" ht="27.75" customHeight="1" spans="1:5">
      <c r="A28" s="114" t="s">
        <v>86</v>
      </c>
      <c r="B28" s="64" t="s">
        <v>87</v>
      </c>
      <c r="C28" s="140">
        <f t="shared" si="1"/>
        <v>280.49</v>
      </c>
      <c r="D28" s="117"/>
      <c r="E28" s="117">
        <v>280.49</v>
      </c>
    </row>
    <row r="29" s="59" customFormat="1" ht="27.75" customHeight="1" spans="1:5">
      <c r="A29" s="114" t="s">
        <v>88</v>
      </c>
      <c r="B29" s="64" t="s">
        <v>89</v>
      </c>
      <c r="C29" s="140">
        <f t="shared" si="1"/>
        <v>39</v>
      </c>
      <c r="D29" s="117"/>
      <c r="E29" s="117">
        <v>39</v>
      </c>
    </row>
    <row r="30" s="59" customFormat="1" ht="27.75" customHeight="1" spans="1:5">
      <c r="A30" s="114" t="s">
        <v>90</v>
      </c>
      <c r="B30" s="64" t="s">
        <v>91</v>
      </c>
      <c r="C30" s="140">
        <f t="shared" si="1"/>
        <v>39</v>
      </c>
      <c r="D30" s="117"/>
      <c r="E30" s="117">
        <v>39</v>
      </c>
    </row>
    <row r="31" s="59" customFormat="1" ht="27.75" customHeight="1" spans="1:5">
      <c r="A31" s="114" t="s">
        <v>92</v>
      </c>
      <c r="B31" s="64" t="s">
        <v>93</v>
      </c>
      <c r="C31" s="140">
        <f t="shared" si="1"/>
        <v>46.22</v>
      </c>
      <c r="D31" s="117">
        <v>46.22</v>
      </c>
      <c r="E31" s="140"/>
    </row>
    <row r="32" s="59" customFormat="1" ht="27.75" customHeight="1" spans="1:5">
      <c r="A32" s="114" t="s">
        <v>94</v>
      </c>
      <c r="B32" s="64" t="s">
        <v>95</v>
      </c>
      <c r="C32" s="140">
        <f t="shared" si="1"/>
        <v>46.22</v>
      </c>
      <c r="D32" s="117">
        <v>46.22</v>
      </c>
      <c r="E32" s="140"/>
    </row>
    <row r="33" s="59" customFormat="1" ht="27.75" customHeight="1" spans="1:5">
      <c r="A33" s="114" t="s">
        <v>96</v>
      </c>
      <c r="B33" s="64" t="s">
        <v>97</v>
      </c>
      <c r="C33" s="140">
        <f t="shared" si="1"/>
        <v>46.22</v>
      </c>
      <c r="D33" s="117">
        <v>46.22</v>
      </c>
      <c r="E33" s="140"/>
    </row>
    <row r="34" ht="30" customHeight="1" spans="1:5">
      <c r="A34" s="118" t="s">
        <v>98</v>
      </c>
      <c r="B34" s="118"/>
      <c r="C34" s="141">
        <f t="shared" si="1"/>
        <v>3801.22</v>
      </c>
      <c r="D34" s="141">
        <f>D7+D12+D17+D20+D23+D31</f>
        <v>746.04</v>
      </c>
      <c r="E34" s="141">
        <f>E7+E12+E17+E20+E23+E31</f>
        <v>3055.18</v>
      </c>
    </row>
  </sheetData>
  <mergeCells count="6">
    <mergeCell ref="A3:E3"/>
    <mergeCell ref="A5:B5"/>
    <mergeCell ref="A34:B34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4" workbookViewId="0">
      <selection activeCell="D30" sqref="D30"/>
    </sheetView>
  </sheetViews>
  <sheetFormatPr defaultColWidth="6.875" defaultRowHeight="11.25" outlineLevelCol="5"/>
  <cols>
    <col min="1" max="1" width="28.125" style="42" customWidth="1"/>
    <col min="2" max="2" width="14.875" style="42" customWidth="1"/>
    <col min="3" max="3" width="30.375" style="42" customWidth="1"/>
    <col min="4" max="4" width="15.375" style="42" customWidth="1"/>
    <col min="5" max="6" width="17.125" style="42" customWidth="1"/>
    <col min="7" max="16384" width="6.875" style="42"/>
  </cols>
  <sheetData>
    <row r="1" ht="16.5" customHeight="1" spans="1:6">
      <c r="A1" s="61" t="s">
        <v>105</v>
      </c>
      <c r="B1" s="132"/>
      <c r="C1" s="132"/>
      <c r="D1" s="132"/>
      <c r="E1" s="132"/>
      <c r="F1" s="133"/>
    </row>
    <row r="2" ht="18.75" customHeight="1" spans="1:6">
      <c r="A2" s="134"/>
      <c r="B2" s="132"/>
      <c r="C2" s="132"/>
      <c r="D2" s="132"/>
      <c r="E2" s="132"/>
      <c r="F2" s="133"/>
    </row>
    <row r="3" ht="21" customHeight="1" spans="1:6">
      <c r="A3" s="76" t="s">
        <v>106</v>
      </c>
      <c r="B3" s="76"/>
      <c r="C3" s="76"/>
      <c r="D3" s="76"/>
      <c r="E3" s="76"/>
      <c r="F3" s="76"/>
    </row>
    <row r="4" ht="14.25" customHeight="1" spans="1:6">
      <c r="A4" s="135"/>
      <c r="B4" s="135"/>
      <c r="C4" s="135"/>
      <c r="D4" s="135"/>
      <c r="E4" s="135"/>
      <c r="F4" s="78" t="s">
        <v>2</v>
      </c>
    </row>
    <row r="5" ht="24" customHeight="1" spans="1:6">
      <c r="A5" s="159" t="s">
        <v>3</v>
      </c>
      <c r="B5" s="62"/>
      <c r="C5" s="159" t="s">
        <v>4</v>
      </c>
      <c r="D5" s="62"/>
      <c r="E5" s="62"/>
      <c r="F5" s="62"/>
    </row>
    <row r="6" ht="24" customHeight="1" spans="1:6">
      <c r="A6" s="159" t="s">
        <v>5</v>
      </c>
      <c r="B6" s="159" t="s">
        <v>6</v>
      </c>
      <c r="C6" s="62" t="s">
        <v>40</v>
      </c>
      <c r="D6" s="62" t="s">
        <v>6</v>
      </c>
      <c r="E6" s="62"/>
      <c r="F6" s="62"/>
    </row>
    <row r="7" ht="24" customHeight="1" spans="1:6">
      <c r="A7" s="62"/>
      <c r="B7" s="62"/>
      <c r="C7" s="62"/>
      <c r="D7" s="62" t="s">
        <v>107</v>
      </c>
      <c r="E7" s="62" t="s">
        <v>41</v>
      </c>
      <c r="F7" s="62" t="s">
        <v>108</v>
      </c>
    </row>
    <row r="8" ht="28.5" customHeight="1" spans="1:6">
      <c r="A8" s="81" t="s">
        <v>11</v>
      </c>
      <c r="B8" s="73">
        <v>3601.22</v>
      </c>
      <c r="C8" s="66" t="s">
        <v>12</v>
      </c>
      <c r="D8" s="66"/>
      <c r="E8" s="66"/>
      <c r="F8" s="73"/>
    </row>
    <row r="9" ht="28.5" customHeight="1" spans="1:6">
      <c r="A9" s="81" t="s">
        <v>13</v>
      </c>
      <c r="B9" s="73">
        <v>200</v>
      </c>
      <c r="C9" s="66" t="s">
        <v>14</v>
      </c>
      <c r="D9" s="66"/>
      <c r="E9" s="66"/>
      <c r="F9" s="73"/>
    </row>
    <row r="10" ht="28.5" customHeight="1" spans="1:6">
      <c r="A10" s="81"/>
      <c r="B10" s="81"/>
      <c r="C10" s="66" t="s">
        <v>16</v>
      </c>
      <c r="D10" s="66"/>
      <c r="E10" s="66"/>
      <c r="F10" s="73"/>
    </row>
    <row r="11" ht="28.5" customHeight="1" spans="1:6">
      <c r="A11" s="81"/>
      <c r="B11" s="81"/>
      <c r="C11" s="81" t="s">
        <v>18</v>
      </c>
      <c r="D11" s="81"/>
      <c r="E11" s="81"/>
      <c r="F11" s="73"/>
    </row>
    <row r="12" ht="28.5" customHeight="1" spans="1:6">
      <c r="A12" s="81"/>
      <c r="B12" s="81"/>
      <c r="C12" s="66" t="s">
        <v>19</v>
      </c>
      <c r="D12" s="66"/>
      <c r="E12" s="66"/>
      <c r="F12" s="73"/>
    </row>
    <row r="13" ht="28.5" customHeight="1" spans="1:6">
      <c r="A13" s="81"/>
      <c r="B13" s="81"/>
      <c r="C13" s="66" t="s">
        <v>20</v>
      </c>
      <c r="D13" s="66"/>
      <c r="E13" s="66"/>
      <c r="F13" s="73"/>
    </row>
    <row r="14" ht="28.5" customHeight="1" spans="1:6">
      <c r="A14" s="81"/>
      <c r="B14" s="81"/>
      <c r="C14" s="81" t="s">
        <v>21</v>
      </c>
      <c r="D14" s="81"/>
      <c r="E14" s="81"/>
      <c r="F14" s="81"/>
    </row>
    <row r="15" ht="28.5" customHeight="1" spans="1:6">
      <c r="A15" s="81"/>
      <c r="B15" s="81"/>
      <c r="C15" s="81" t="s">
        <v>22</v>
      </c>
      <c r="D15" s="81">
        <f t="shared" ref="D15:D17" si="0">E15+F15</f>
        <v>85.24</v>
      </c>
      <c r="E15" s="136">
        <v>85.24</v>
      </c>
      <c r="F15" s="81"/>
    </row>
    <row r="16" ht="28.5" customHeight="1" spans="1:6">
      <c r="A16" s="81"/>
      <c r="B16" s="81"/>
      <c r="C16" s="66" t="s">
        <v>23</v>
      </c>
      <c r="D16" s="81">
        <f t="shared" si="0"/>
        <v>26.9</v>
      </c>
      <c r="E16" s="136">
        <v>26.9</v>
      </c>
      <c r="F16" s="81"/>
    </row>
    <row r="17" ht="28.5" customHeight="1" spans="1:6">
      <c r="A17" s="81"/>
      <c r="B17" s="81"/>
      <c r="C17" s="66" t="s">
        <v>24</v>
      </c>
      <c r="D17" s="81">
        <f t="shared" si="0"/>
        <v>800</v>
      </c>
      <c r="E17" s="136">
        <v>800</v>
      </c>
      <c r="F17" s="81"/>
    </row>
    <row r="18" ht="28.5" customHeight="1" spans="1:6">
      <c r="A18" s="81"/>
      <c r="B18" s="81"/>
      <c r="C18" s="81" t="s">
        <v>25</v>
      </c>
      <c r="D18" s="81">
        <f t="shared" ref="D18:D29" si="1">E18+F18</f>
        <v>200</v>
      </c>
      <c r="E18" s="81"/>
      <c r="F18" s="81">
        <v>200</v>
      </c>
    </row>
    <row r="19" ht="28.5" customHeight="1" spans="1:6">
      <c r="A19" s="81"/>
      <c r="B19" s="81"/>
      <c r="C19" s="81" t="s">
        <v>26</v>
      </c>
      <c r="D19" s="81">
        <f t="shared" si="1"/>
        <v>2642.86</v>
      </c>
      <c r="E19" s="136">
        <v>2642.86</v>
      </c>
      <c r="F19" s="81"/>
    </row>
    <row r="20" ht="28.5" customHeight="1" spans="1:6">
      <c r="A20" s="81"/>
      <c r="B20" s="81"/>
      <c r="C20" s="81" t="s">
        <v>27</v>
      </c>
      <c r="D20" s="81">
        <f t="shared" si="1"/>
        <v>0</v>
      </c>
      <c r="E20" s="81"/>
      <c r="F20" s="81"/>
    </row>
    <row r="21" ht="28.5" customHeight="1" spans="1:6">
      <c r="A21" s="81"/>
      <c r="B21" s="81"/>
      <c r="C21" s="81" t="s">
        <v>109</v>
      </c>
      <c r="D21" s="81">
        <f t="shared" si="1"/>
        <v>0</v>
      </c>
      <c r="E21" s="81"/>
      <c r="F21" s="81"/>
    </row>
    <row r="22" ht="28.5" customHeight="1" spans="1:6">
      <c r="A22" s="81"/>
      <c r="B22" s="81"/>
      <c r="C22" s="81" t="s">
        <v>29</v>
      </c>
      <c r="D22" s="81">
        <f t="shared" si="1"/>
        <v>0</v>
      </c>
      <c r="E22" s="81"/>
      <c r="F22" s="81"/>
    </row>
    <row r="23" ht="28.5" customHeight="1" spans="1:6">
      <c r="A23" s="81"/>
      <c r="B23" s="81"/>
      <c r="C23" s="81" t="s">
        <v>30</v>
      </c>
      <c r="D23" s="81">
        <f t="shared" si="1"/>
        <v>0</v>
      </c>
      <c r="E23" s="81"/>
      <c r="F23" s="81"/>
    </row>
    <row r="24" ht="28.5" customHeight="1" spans="1:6">
      <c r="A24" s="81"/>
      <c r="B24" s="81"/>
      <c r="C24" s="81" t="s">
        <v>31</v>
      </c>
      <c r="D24" s="81">
        <f t="shared" si="1"/>
        <v>0</v>
      </c>
      <c r="E24" s="81"/>
      <c r="F24" s="81"/>
    </row>
    <row r="25" ht="28.5" customHeight="1" spans="1:6">
      <c r="A25" s="81"/>
      <c r="B25" s="81"/>
      <c r="C25" s="81" t="s">
        <v>32</v>
      </c>
      <c r="D25" s="81">
        <f t="shared" si="1"/>
        <v>46.22</v>
      </c>
      <c r="E25" s="136">
        <v>46.22</v>
      </c>
      <c r="F25" s="81"/>
    </row>
    <row r="26" ht="28.5" customHeight="1" spans="1:6">
      <c r="A26" s="81"/>
      <c r="B26" s="81"/>
      <c r="C26" s="81" t="s">
        <v>33</v>
      </c>
      <c r="D26" s="81">
        <f t="shared" si="1"/>
        <v>0</v>
      </c>
      <c r="E26" s="81"/>
      <c r="F26" s="81"/>
    </row>
    <row r="27" ht="28.5" customHeight="1" spans="1:6">
      <c r="A27" s="81"/>
      <c r="B27" s="81"/>
      <c r="C27" s="81" t="s">
        <v>34</v>
      </c>
      <c r="D27" s="81">
        <f t="shared" si="1"/>
        <v>0</v>
      </c>
      <c r="E27" s="81"/>
      <c r="F27" s="81"/>
    </row>
    <row r="28" ht="28.5" customHeight="1" spans="1:6">
      <c r="A28" s="81"/>
      <c r="B28" s="81"/>
      <c r="C28" s="81" t="s">
        <v>35</v>
      </c>
      <c r="D28" s="81">
        <f t="shared" si="1"/>
        <v>0</v>
      </c>
      <c r="E28" s="81"/>
      <c r="F28" s="81"/>
    </row>
    <row r="29" ht="28.5" customHeight="1" spans="1:6">
      <c r="A29" s="62" t="s">
        <v>36</v>
      </c>
      <c r="B29" s="137">
        <f>SUM(B8:B28)</f>
        <v>3801.22</v>
      </c>
      <c r="C29" s="62" t="s">
        <v>37</v>
      </c>
      <c r="D29" s="137">
        <f t="shared" si="1"/>
        <v>3801.22</v>
      </c>
      <c r="E29" s="137">
        <f>SUM(E8:E28)</f>
        <v>3601.22</v>
      </c>
      <c r="F29" s="137">
        <f>SUM(F8:F28)</f>
        <v>200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3"/>
  <sheetViews>
    <sheetView showGridLines="0" showZeros="0" zoomScale="80" zoomScaleNormal="80" topLeftCell="A25" workbookViewId="0">
      <selection activeCell="B40" sqref="B40"/>
    </sheetView>
  </sheetViews>
  <sheetFormatPr defaultColWidth="6.875" defaultRowHeight="11.25"/>
  <cols>
    <col min="1" max="1" width="16.75" style="101" customWidth="1"/>
    <col min="2" max="2" width="32.0833333333333" style="101" customWidth="1"/>
    <col min="3" max="8" width="10" style="102" customWidth="1"/>
    <col min="9" max="11" width="10.875" style="103" customWidth="1"/>
    <col min="12" max="12" width="9.41666666666667" style="104"/>
    <col min="13" max="13" width="8.41666666666667" style="105"/>
    <col min="14" max="14" width="9.41666666666667" style="105"/>
    <col min="15" max="16" width="6.875" style="105"/>
    <col min="17" max="16384" width="6.875" style="42"/>
  </cols>
  <sheetData>
    <row r="1" ht="16.5" customHeight="1" spans="1:11">
      <c r="A1" s="106" t="s">
        <v>110</v>
      </c>
      <c r="B1" s="107"/>
      <c r="C1" s="108"/>
      <c r="D1" s="108"/>
      <c r="E1" s="108"/>
      <c r="F1" s="108"/>
      <c r="G1" s="108"/>
      <c r="H1" s="108"/>
      <c r="I1" s="120"/>
      <c r="J1" s="120"/>
      <c r="K1" s="120"/>
    </row>
    <row r="2" ht="16.5" customHeight="1" spans="1:11">
      <c r="A2" s="107"/>
      <c r="B2" s="107"/>
      <c r="C2" s="108"/>
      <c r="D2" s="108"/>
      <c r="E2" s="108"/>
      <c r="F2" s="108"/>
      <c r="G2" s="108"/>
      <c r="H2" s="108"/>
      <c r="I2" s="120"/>
      <c r="J2" s="120"/>
      <c r="K2" s="120"/>
    </row>
    <row r="3" ht="29.25" customHeight="1" spans="1:11">
      <c r="A3" s="109" t="s">
        <v>111</v>
      </c>
      <c r="B3" s="109"/>
      <c r="C3" s="110"/>
      <c r="D3" s="110"/>
      <c r="E3" s="110"/>
      <c r="F3" s="110"/>
      <c r="G3" s="110"/>
      <c r="H3" s="110"/>
      <c r="I3" s="121"/>
      <c r="J3" s="121"/>
      <c r="K3" s="121"/>
    </row>
    <row r="4" ht="26.25" customHeight="1" spans="1:11">
      <c r="A4" s="111"/>
      <c r="B4" s="111"/>
      <c r="C4" s="112"/>
      <c r="D4" s="112"/>
      <c r="E4" s="112"/>
      <c r="F4" s="112"/>
      <c r="G4" s="112"/>
      <c r="H4" s="112"/>
      <c r="I4" s="122"/>
      <c r="J4" s="123" t="s">
        <v>2</v>
      </c>
      <c r="K4" s="123"/>
    </row>
    <row r="5" ht="26.25" customHeight="1" spans="1:11">
      <c r="A5" s="113" t="s">
        <v>40</v>
      </c>
      <c r="B5" s="113"/>
      <c r="C5" s="32" t="s">
        <v>112</v>
      </c>
      <c r="D5" s="32"/>
      <c r="E5" s="32"/>
      <c r="F5" s="32" t="s">
        <v>113</v>
      </c>
      <c r="G5" s="32"/>
      <c r="H5" s="32"/>
      <c r="I5" s="124" t="s">
        <v>114</v>
      </c>
      <c r="J5" s="124"/>
      <c r="K5" s="124"/>
    </row>
    <row r="6" s="59" customFormat="1" ht="30.75" customHeight="1" spans="1:16">
      <c r="A6" s="113" t="s">
        <v>45</v>
      </c>
      <c r="B6" s="113" t="s">
        <v>46</v>
      </c>
      <c r="C6" s="32" t="s">
        <v>115</v>
      </c>
      <c r="D6" s="32" t="s">
        <v>101</v>
      </c>
      <c r="E6" s="32" t="s">
        <v>102</v>
      </c>
      <c r="F6" s="32" t="s">
        <v>115</v>
      </c>
      <c r="G6" s="32" t="s">
        <v>101</v>
      </c>
      <c r="H6" s="32" t="s">
        <v>102</v>
      </c>
      <c r="I6" s="124" t="s">
        <v>115</v>
      </c>
      <c r="J6" s="124" t="s">
        <v>101</v>
      </c>
      <c r="K6" s="124" t="s">
        <v>102</v>
      </c>
      <c r="L6" s="125"/>
      <c r="M6" s="126"/>
      <c r="N6" s="126"/>
      <c r="O6" s="126"/>
      <c r="P6" s="126"/>
    </row>
    <row r="7" s="100" customFormat="1" ht="30.75" customHeight="1" spans="1:16">
      <c r="A7" s="114" t="s">
        <v>103</v>
      </c>
      <c r="B7" s="115" t="s">
        <v>47</v>
      </c>
      <c r="C7" s="116">
        <f t="shared" ref="C7:C17" si="0">D7+E7</f>
        <v>79.57</v>
      </c>
      <c r="D7" s="116">
        <f>D8</f>
        <v>79.57</v>
      </c>
      <c r="E7" s="116">
        <v>0</v>
      </c>
      <c r="F7" s="116">
        <f>G7+H7</f>
        <v>85.24</v>
      </c>
      <c r="G7" s="117">
        <v>85.24</v>
      </c>
      <c r="H7" s="116"/>
      <c r="I7" s="127">
        <f>(F7-C7)/C7%</f>
        <v>7.12580118134976</v>
      </c>
      <c r="J7" s="127">
        <f t="shared" ref="J7:J11" si="1">(G7-D7)/D7%</f>
        <v>7.12580118134976</v>
      </c>
      <c r="K7" s="127"/>
      <c r="L7" s="128"/>
      <c r="M7" s="128"/>
      <c r="N7" s="128"/>
      <c r="O7" s="125"/>
      <c r="P7" s="125"/>
    </row>
    <row r="8" s="100" customFormat="1" ht="30.75" customHeight="1" spans="1:16">
      <c r="A8" s="114" t="s">
        <v>48</v>
      </c>
      <c r="B8" s="64" t="s">
        <v>49</v>
      </c>
      <c r="C8" s="116">
        <f t="shared" si="0"/>
        <v>79.57</v>
      </c>
      <c r="D8" s="116">
        <f>D9+D10+D11+D12</f>
        <v>79.57</v>
      </c>
      <c r="E8" s="116">
        <f>E9+E10+E11+E12</f>
        <v>0</v>
      </c>
      <c r="F8" s="116">
        <f>G8+H8</f>
        <v>85.24</v>
      </c>
      <c r="G8" s="117">
        <v>85.24</v>
      </c>
      <c r="H8" s="116"/>
      <c r="I8" s="127">
        <f>(F8-C8)/C8%</f>
        <v>7.12580118134976</v>
      </c>
      <c r="J8" s="127">
        <f t="shared" si="1"/>
        <v>7.12580118134976</v>
      </c>
      <c r="K8" s="127"/>
      <c r="L8" s="128"/>
      <c r="M8" s="128"/>
      <c r="N8" s="128"/>
      <c r="O8" s="125"/>
      <c r="P8" s="125"/>
    </row>
    <row r="9" s="100" customFormat="1" ht="30.75" customHeight="1" spans="1:16">
      <c r="A9" s="114" t="s">
        <v>116</v>
      </c>
      <c r="B9" s="64" t="s">
        <v>117</v>
      </c>
      <c r="C9" s="116">
        <f t="shared" si="0"/>
        <v>5.26</v>
      </c>
      <c r="D9" s="116">
        <v>5.26</v>
      </c>
      <c r="E9" s="116"/>
      <c r="F9" s="116"/>
      <c r="G9" s="117"/>
      <c r="H9" s="116"/>
      <c r="I9" s="127"/>
      <c r="J9" s="127"/>
      <c r="K9" s="127"/>
      <c r="L9" s="128"/>
      <c r="M9" s="128"/>
      <c r="N9" s="128"/>
      <c r="O9" s="125"/>
      <c r="P9" s="125"/>
    </row>
    <row r="10" s="100" customFormat="1" ht="30.75" customHeight="1" spans="1:16">
      <c r="A10" s="114" t="s">
        <v>50</v>
      </c>
      <c r="B10" s="64" t="s">
        <v>51</v>
      </c>
      <c r="C10" s="116">
        <f t="shared" si="0"/>
        <v>13.76</v>
      </c>
      <c r="D10" s="116">
        <v>13.76</v>
      </c>
      <c r="E10" s="116"/>
      <c r="F10" s="116">
        <f t="shared" ref="F10:F19" si="2">G10+H10</f>
        <v>17.41</v>
      </c>
      <c r="G10" s="117">
        <v>17.41</v>
      </c>
      <c r="H10" s="116"/>
      <c r="I10" s="127">
        <f>(F10-C10)/C10%</f>
        <v>26.5261627906977</v>
      </c>
      <c r="J10" s="127">
        <f>(G10-D10)/D10%</f>
        <v>26.5261627906977</v>
      </c>
      <c r="K10" s="127"/>
      <c r="L10" s="128"/>
      <c r="M10" s="128"/>
      <c r="N10" s="128"/>
      <c r="O10" s="125"/>
      <c r="P10" s="125"/>
    </row>
    <row r="11" s="100" customFormat="1" ht="30.75" customHeight="1" spans="1:16">
      <c r="A11" s="114" t="s">
        <v>52</v>
      </c>
      <c r="B11" s="64" t="s">
        <v>53</v>
      </c>
      <c r="C11" s="116">
        <f t="shared" si="0"/>
        <v>60.55</v>
      </c>
      <c r="D11" s="116">
        <v>60.55</v>
      </c>
      <c r="E11" s="116"/>
      <c r="F11" s="116">
        <f t="shared" si="2"/>
        <v>61.63</v>
      </c>
      <c r="G11" s="117">
        <v>61.63</v>
      </c>
      <c r="H11" s="116"/>
      <c r="I11" s="127">
        <f>(F11-C11)/C11%</f>
        <v>1.78364987613543</v>
      </c>
      <c r="J11" s="127">
        <f>(G11-D11)/D11%</f>
        <v>1.78364987613543</v>
      </c>
      <c r="K11" s="127"/>
      <c r="L11" s="128"/>
      <c r="M11" s="128"/>
      <c r="N11" s="128"/>
      <c r="O11" s="125"/>
      <c r="P11" s="125"/>
    </row>
    <row r="12" s="100" customFormat="1" ht="30.75" customHeight="1" spans="1:16">
      <c r="A12" s="114" t="s">
        <v>54</v>
      </c>
      <c r="B12" s="64" t="s">
        <v>55</v>
      </c>
      <c r="C12" s="116">
        <f t="shared" si="0"/>
        <v>0</v>
      </c>
      <c r="D12" s="116"/>
      <c r="E12" s="116"/>
      <c r="F12" s="116">
        <f t="shared" si="2"/>
        <v>6.2</v>
      </c>
      <c r="G12" s="117">
        <v>6.2</v>
      </c>
      <c r="H12" s="116"/>
      <c r="I12" s="127"/>
      <c r="J12" s="127"/>
      <c r="K12" s="127"/>
      <c r="L12" s="128"/>
      <c r="M12" s="128"/>
      <c r="N12" s="128"/>
      <c r="O12" s="125"/>
      <c r="P12" s="125"/>
    </row>
    <row r="13" s="100" customFormat="1" ht="30.75" customHeight="1" spans="1:16">
      <c r="A13" s="114" t="s">
        <v>56</v>
      </c>
      <c r="B13" s="64" t="s">
        <v>57</v>
      </c>
      <c r="C13" s="116">
        <f t="shared" si="0"/>
        <v>26.01</v>
      </c>
      <c r="D13" s="116">
        <f>D14</f>
        <v>26.01</v>
      </c>
      <c r="E13" s="116">
        <v>0</v>
      </c>
      <c r="F13" s="116">
        <f t="shared" si="2"/>
        <v>26.9</v>
      </c>
      <c r="G13" s="117">
        <v>26.9</v>
      </c>
      <c r="H13" s="116"/>
      <c r="I13" s="127">
        <f t="shared" ref="I13:I19" si="3">(F13-C13)/C13%</f>
        <v>3.42176086120722</v>
      </c>
      <c r="J13" s="127">
        <f t="shared" ref="J13:J17" si="4">(G13-D13)/D13%</f>
        <v>3.42176086120722</v>
      </c>
      <c r="K13" s="127"/>
      <c r="L13" s="128"/>
      <c r="M13" s="128"/>
      <c r="N13" s="128"/>
      <c r="O13" s="125"/>
      <c r="P13" s="125"/>
    </row>
    <row r="14" s="100" customFormat="1" ht="30.75" customHeight="1" spans="1:16">
      <c r="A14" s="114" t="s">
        <v>58</v>
      </c>
      <c r="B14" s="64" t="s">
        <v>59</v>
      </c>
      <c r="C14" s="116">
        <f t="shared" si="0"/>
        <v>26.01</v>
      </c>
      <c r="D14" s="116">
        <f>D15+D16+D17</f>
        <v>26.01</v>
      </c>
      <c r="E14" s="116">
        <v>0</v>
      </c>
      <c r="F14" s="116">
        <f t="shared" si="2"/>
        <v>26.9</v>
      </c>
      <c r="G14" s="117">
        <v>26.9</v>
      </c>
      <c r="H14" s="116"/>
      <c r="I14" s="127">
        <f t="shared" si="3"/>
        <v>3.42176086120722</v>
      </c>
      <c r="J14" s="127">
        <f t="shared" si="4"/>
        <v>3.42176086120722</v>
      </c>
      <c r="K14" s="127"/>
      <c r="L14" s="128"/>
      <c r="M14" s="128"/>
      <c r="N14" s="128"/>
      <c r="O14" s="125"/>
      <c r="P14" s="125"/>
    </row>
    <row r="15" s="100" customFormat="1" ht="30.75" customHeight="1" spans="1:16">
      <c r="A15" s="114" t="s">
        <v>60</v>
      </c>
      <c r="B15" s="64" t="s">
        <v>61</v>
      </c>
      <c r="C15" s="116">
        <f t="shared" si="0"/>
        <v>3.93</v>
      </c>
      <c r="D15" s="116">
        <v>3.93</v>
      </c>
      <c r="E15" s="116"/>
      <c r="F15" s="116">
        <f t="shared" si="2"/>
        <v>4.03</v>
      </c>
      <c r="G15" s="117">
        <v>4.03</v>
      </c>
      <c r="H15" s="116"/>
      <c r="I15" s="127">
        <f t="shared" si="3"/>
        <v>2.54452926208652</v>
      </c>
      <c r="J15" s="127">
        <f t="shared" si="4"/>
        <v>2.54452926208652</v>
      </c>
      <c r="K15" s="127"/>
      <c r="L15" s="128"/>
      <c r="M15" s="128"/>
      <c r="N15" s="128"/>
      <c r="O15" s="125"/>
      <c r="P15" s="125"/>
    </row>
    <row r="16" s="100" customFormat="1" ht="30.75" customHeight="1" spans="1:16">
      <c r="A16" s="114" t="s">
        <v>62</v>
      </c>
      <c r="B16" s="64" t="s">
        <v>63</v>
      </c>
      <c r="C16" s="116">
        <f t="shared" si="0"/>
        <v>20.26</v>
      </c>
      <c r="D16" s="116">
        <v>20.26</v>
      </c>
      <c r="E16" s="116"/>
      <c r="F16" s="116">
        <f t="shared" si="2"/>
        <v>21.01</v>
      </c>
      <c r="G16" s="117">
        <v>21.01</v>
      </c>
      <c r="H16" s="116"/>
      <c r="I16" s="127">
        <f t="shared" si="3"/>
        <v>3.70187561697927</v>
      </c>
      <c r="J16" s="127">
        <f t="shared" si="4"/>
        <v>3.70187561697927</v>
      </c>
      <c r="K16" s="127"/>
      <c r="L16" s="128"/>
      <c r="M16" s="128"/>
      <c r="N16" s="128"/>
      <c r="O16" s="125"/>
      <c r="P16" s="125"/>
    </row>
    <row r="17" s="100" customFormat="1" ht="30.75" customHeight="1" spans="1:16">
      <c r="A17" s="114" t="s">
        <v>64</v>
      </c>
      <c r="B17" s="64" t="s">
        <v>65</v>
      </c>
      <c r="C17" s="116">
        <f t="shared" si="0"/>
        <v>1.82</v>
      </c>
      <c r="D17" s="116">
        <v>1.82</v>
      </c>
      <c r="E17" s="116"/>
      <c r="F17" s="116">
        <f t="shared" si="2"/>
        <v>1.86</v>
      </c>
      <c r="G17" s="117">
        <v>1.86</v>
      </c>
      <c r="H17" s="116"/>
      <c r="I17" s="127">
        <f t="shared" si="3"/>
        <v>2.1978021978022</v>
      </c>
      <c r="J17" s="127">
        <f t="shared" si="4"/>
        <v>2.1978021978022</v>
      </c>
      <c r="K17" s="127"/>
      <c r="L17" s="128"/>
      <c r="M17" s="128"/>
      <c r="N17" s="128"/>
      <c r="O17" s="125"/>
      <c r="P17" s="125"/>
    </row>
    <row r="18" s="100" customFormat="1" ht="30.75" customHeight="1" spans="1:16">
      <c r="A18" s="114" t="s">
        <v>66</v>
      </c>
      <c r="B18" s="64" t="s">
        <v>67</v>
      </c>
      <c r="C18" s="116">
        <v>354</v>
      </c>
      <c r="D18" s="116">
        <v>0</v>
      </c>
      <c r="E18" s="116">
        <v>354</v>
      </c>
      <c r="F18" s="116">
        <f t="shared" si="2"/>
        <v>800</v>
      </c>
      <c r="G18" s="116"/>
      <c r="H18" s="117">
        <v>800</v>
      </c>
      <c r="I18" s="127">
        <f t="shared" si="3"/>
        <v>125.988700564972</v>
      </c>
      <c r="J18" s="127"/>
      <c r="K18" s="127">
        <f>(H18-E18)/E18%</f>
        <v>125.988700564972</v>
      </c>
      <c r="L18" s="128"/>
      <c r="M18" s="128"/>
      <c r="N18" s="128"/>
      <c r="O18" s="125"/>
      <c r="P18" s="125"/>
    </row>
    <row r="19" s="100" customFormat="1" ht="30.75" customHeight="1" spans="1:16">
      <c r="A19" s="114" t="s">
        <v>68</v>
      </c>
      <c r="B19" s="64" t="s">
        <v>69</v>
      </c>
      <c r="C19" s="116">
        <v>354</v>
      </c>
      <c r="D19" s="116">
        <v>0</v>
      </c>
      <c r="E19" s="116">
        <v>354</v>
      </c>
      <c r="F19" s="116">
        <f t="shared" si="2"/>
        <v>800</v>
      </c>
      <c r="G19" s="116"/>
      <c r="H19" s="117">
        <v>800</v>
      </c>
      <c r="I19" s="127">
        <f t="shared" si="3"/>
        <v>125.988700564972</v>
      </c>
      <c r="J19" s="127"/>
      <c r="K19" s="127">
        <f>(H19-E19)/E19%</f>
        <v>125.988700564972</v>
      </c>
      <c r="L19" s="128"/>
      <c r="M19" s="128"/>
      <c r="N19" s="128"/>
      <c r="O19" s="125"/>
      <c r="P19" s="125"/>
    </row>
    <row r="20" s="100" customFormat="1" ht="30.75" customHeight="1" spans="1:16">
      <c r="A20" s="114" t="s">
        <v>118</v>
      </c>
      <c r="B20" s="64" t="s">
        <v>119</v>
      </c>
      <c r="C20" s="116">
        <v>54</v>
      </c>
      <c r="D20" s="116"/>
      <c r="E20" s="116">
        <v>54</v>
      </c>
      <c r="F20" s="116"/>
      <c r="G20" s="116"/>
      <c r="H20" s="117"/>
      <c r="I20" s="127"/>
      <c r="J20" s="127"/>
      <c r="K20" s="127"/>
      <c r="L20" s="128"/>
      <c r="M20" s="129"/>
      <c r="N20" s="128"/>
      <c r="O20" s="125"/>
      <c r="P20" s="125"/>
    </row>
    <row r="21" s="100" customFormat="1" ht="30.75" customHeight="1" spans="1:16">
      <c r="A21" s="114" t="s">
        <v>70</v>
      </c>
      <c r="B21" s="64" t="s">
        <v>71</v>
      </c>
      <c r="C21" s="116">
        <v>300</v>
      </c>
      <c r="D21" s="116"/>
      <c r="E21" s="116">
        <v>300</v>
      </c>
      <c r="F21" s="116">
        <f t="shared" ref="F21:F27" si="5">G21+H21</f>
        <v>800</v>
      </c>
      <c r="G21" s="116"/>
      <c r="H21" s="117">
        <v>800</v>
      </c>
      <c r="I21" s="127">
        <f>(F21-C21)/C21%</f>
        <v>166.666666666667</v>
      </c>
      <c r="J21" s="127"/>
      <c r="K21" s="127">
        <f>(H21-E21)/E21%</f>
        <v>166.666666666667</v>
      </c>
      <c r="L21" s="128"/>
      <c r="M21" s="129"/>
      <c r="N21" s="128"/>
      <c r="O21" s="125"/>
      <c r="P21" s="125"/>
    </row>
    <row r="22" s="100" customFormat="1" ht="30.75" customHeight="1" spans="1:16">
      <c r="A22" s="114" t="s">
        <v>104</v>
      </c>
      <c r="B22" s="64" t="s">
        <v>77</v>
      </c>
      <c r="C22" s="116">
        <f t="shared" ref="C22:C27" si="6">D22+E22</f>
        <v>1620.1</v>
      </c>
      <c r="D22" s="116">
        <f>D23+D28</f>
        <v>565.73</v>
      </c>
      <c r="E22" s="116">
        <f>E23+E28</f>
        <v>1054.37</v>
      </c>
      <c r="F22" s="116">
        <f t="shared" si="5"/>
        <v>2642.86</v>
      </c>
      <c r="G22" s="117">
        <f>G23+G28</f>
        <v>587.68</v>
      </c>
      <c r="H22" s="117">
        <f>H23+H28</f>
        <v>2055.18</v>
      </c>
      <c r="I22" s="127">
        <f t="shared" ref="I22:I33" si="7">(F22-C22)/C22%</f>
        <v>63.1294364545399</v>
      </c>
      <c r="J22" s="127">
        <f t="shared" ref="J22:J25" si="8">(G22-D22)/D22%</f>
        <v>3.87994272886358</v>
      </c>
      <c r="K22" s="127">
        <f>(H22-E22)/E22%</f>
        <v>94.9201893073589</v>
      </c>
      <c r="L22" s="128"/>
      <c r="M22" s="128"/>
      <c r="N22" s="128"/>
      <c r="O22" s="125"/>
      <c r="P22" s="125"/>
    </row>
    <row r="23" s="100" customFormat="1" ht="30.75" customHeight="1" spans="1:16">
      <c r="A23" s="114" t="s">
        <v>78</v>
      </c>
      <c r="B23" s="64" t="s">
        <v>79</v>
      </c>
      <c r="C23" s="116">
        <f t="shared" si="6"/>
        <v>1616.1</v>
      </c>
      <c r="D23" s="116">
        <f>D24+D25+D26+D27</f>
        <v>565.73</v>
      </c>
      <c r="E23" s="116">
        <f>E24+E25+E26+E27</f>
        <v>1050.37</v>
      </c>
      <c r="F23" s="116">
        <f t="shared" si="5"/>
        <v>2603.86</v>
      </c>
      <c r="G23" s="117">
        <f>G24+G25+G26+G27</f>
        <v>587.68</v>
      </c>
      <c r="H23" s="117">
        <f>H24+H25+H26+H27</f>
        <v>2016.18</v>
      </c>
      <c r="I23" s="127">
        <f t="shared" si="7"/>
        <v>61.1199801992451</v>
      </c>
      <c r="J23" s="127">
        <f t="shared" si="8"/>
        <v>3.87994272886358</v>
      </c>
      <c r="K23" s="127">
        <f>(H23-E23)/E23%</f>
        <v>91.9495035082876</v>
      </c>
      <c r="L23" s="128"/>
      <c r="M23" s="128"/>
      <c r="N23" s="128"/>
      <c r="O23" s="125"/>
      <c r="P23" s="125"/>
    </row>
    <row r="24" s="100" customFormat="1" ht="30.75" customHeight="1" spans="1:16">
      <c r="A24" s="114" t="s">
        <v>80</v>
      </c>
      <c r="B24" s="64" t="s">
        <v>81</v>
      </c>
      <c r="C24" s="116">
        <f t="shared" si="6"/>
        <v>74.18</v>
      </c>
      <c r="D24" s="116">
        <v>74.18</v>
      </c>
      <c r="E24" s="116"/>
      <c r="F24" s="116">
        <f t="shared" si="5"/>
        <v>94.59</v>
      </c>
      <c r="G24" s="117">
        <v>94.59</v>
      </c>
      <c r="H24" s="117"/>
      <c r="I24" s="127">
        <f t="shared" si="7"/>
        <v>27.5141547586951</v>
      </c>
      <c r="J24" s="127">
        <f t="shared" si="8"/>
        <v>27.5141547586951</v>
      </c>
      <c r="K24" s="127"/>
      <c r="L24" s="128"/>
      <c r="M24" s="128"/>
      <c r="N24" s="128"/>
      <c r="O24" s="125"/>
      <c r="P24" s="125"/>
    </row>
    <row r="25" s="100" customFormat="1" ht="30.75" customHeight="1" spans="1:16">
      <c r="A25" s="114" t="s">
        <v>82</v>
      </c>
      <c r="B25" s="64" t="s">
        <v>83</v>
      </c>
      <c r="C25" s="116">
        <f t="shared" si="6"/>
        <v>1032.8</v>
      </c>
      <c r="D25" s="116">
        <v>491.55</v>
      </c>
      <c r="E25" s="116">
        <v>541.25</v>
      </c>
      <c r="F25" s="116">
        <f t="shared" si="5"/>
        <v>1218.33</v>
      </c>
      <c r="G25" s="117">
        <v>493.09</v>
      </c>
      <c r="H25" s="117">
        <v>725.24</v>
      </c>
      <c r="I25" s="127">
        <f t="shared" si="7"/>
        <v>17.9637877614253</v>
      </c>
      <c r="J25" s="127">
        <f t="shared" si="8"/>
        <v>0.313294680093574</v>
      </c>
      <c r="K25" s="127">
        <f t="shared" ref="K25:K29" si="9">(H25-E25)/E25%</f>
        <v>33.9935334872979</v>
      </c>
      <c r="L25" s="128"/>
      <c r="M25" s="128"/>
      <c r="N25" s="128"/>
      <c r="O25" s="125"/>
      <c r="P25" s="125"/>
    </row>
    <row r="26" s="100" customFormat="1" ht="30.75" customHeight="1" spans="1:16">
      <c r="A26" s="114" t="s">
        <v>84</v>
      </c>
      <c r="B26" s="64" t="s">
        <v>85</v>
      </c>
      <c r="C26" s="116">
        <f t="shared" si="6"/>
        <v>102</v>
      </c>
      <c r="D26" s="116"/>
      <c r="E26" s="116">
        <v>102</v>
      </c>
      <c r="F26" s="116">
        <f t="shared" si="5"/>
        <v>1010.45</v>
      </c>
      <c r="G26" s="117"/>
      <c r="H26" s="117">
        <v>1010.45</v>
      </c>
      <c r="I26" s="127">
        <f t="shared" si="7"/>
        <v>890.637254901961</v>
      </c>
      <c r="J26" s="127"/>
      <c r="K26" s="127">
        <f t="shared" si="9"/>
        <v>890.637254901961</v>
      </c>
      <c r="L26" s="128"/>
      <c r="M26" s="128"/>
      <c r="N26" s="128"/>
      <c r="O26" s="125"/>
      <c r="P26" s="125"/>
    </row>
    <row r="27" s="100" customFormat="1" ht="30.75" customHeight="1" spans="1:16">
      <c r="A27" s="114" t="s">
        <v>86</v>
      </c>
      <c r="B27" s="64" t="s">
        <v>87</v>
      </c>
      <c r="C27" s="116">
        <f t="shared" si="6"/>
        <v>407.12</v>
      </c>
      <c r="D27" s="116"/>
      <c r="E27" s="116">
        <v>407.12</v>
      </c>
      <c r="F27" s="116">
        <f t="shared" si="5"/>
        <v>280.49</v>
      </c>
      <c r="G27" s="117"/>
      <c r="H27" s="117">
        <v>280.49</v>
      </c>
      <c r="I27" s="127">
        <f t="shared" si="7"/>
        <v>-31.1038514442916</v>
      </c>
      <c r="J27" s="127"/>
      <c r="K27" s="127">
        <f t="shared" si="9"/>
        <v>-31.1038514442916</v>
      </c>
      <c r="L27" s="128"/>
      <c r="M27" s="128"/>
      <c r="N27" s="128"/>
      <c r="O27" s="125"/>
      <c r="P27" s="125"/>
    </row>
    <row r="28" s="100" customFormat="1" ht="30.75" customHeight="1" spans="1:16">
      <c r="A28" s="114" t="s">
        <v>88</v>
      </c>
      <c r="B28" s="64" t="s">
        <v>89</v>
      </c>
      <c r="C28" s="116">
        <v>4</v>
      </c>
      <c r="D28" s="116">
        <v>0</v>
      </c>
      <c r="E28" s="116">
        <v>4</v>
      </c>
      <c r="F28" s="116">
        <f t="shared" ref="F22:F32" si="10">G28+H28</f>
        <v>39</v>
      </c>
      <c r="G28" s="117"/>
      <c r="H28" s="117">
        <v>39</v>
      </c>
      <c r="I28" s="127">
        <f t="shared" si="7"/>
        <v>875</v>
      </c>
      <c r="J28" s="127"/>
      <c r="K28" s="127">
        <f t="shared" si="9"/>
        <v>875</v>
      </c>
      <c r="L28" s="128"/>
      <c r="M28" s="128"/>
      <c r="N28" s="128"/>
      <c r="O28" s="125"/>
      <c r="P28" s="125"/>
    </row>
    <row r="29" s="100" customFormat="1" ht="30.75" customHeight="1" spans="1:16">
      <c r="A29" s="114" t="s">
        <v>90</v>
      </c>
      <c r="B29" s="64" t="s">
        <v>91</v>
      </c>
      <c r="C29" s="116">
        <v>4</v>
      </c>
      <c r="D29" s="116"/>
      <c r="E29" s="116">
        <v>4</v>
      </c>
      <c r="F29" s="116">
        <f t="shared" si="10"/>
        <v>39</v>
      </c>
      <c r="G29" s="117"/>
      <c r="H29" s="117">
        <v>39</v>
      </c>
      <c r="I29" s="127">
        <f t="shared" si="7"/>
        <v>875</v>
      </c>
      <c r="J29" s="127"/>
      <c r="K29" s="127">
        <f t="shared" si="9"/>
        <v>875</v>
      </c>
      <c r="L29" s="128"/>
      <c r="M29" s="128"/>
      <c r="N29" s="128"/>
      <c r="O29" s="125"/>
      <c r="P29" s="125"/>
    </row>
    <row r="30" s="100" customFormat="1" ht="30.75" customHeight="1" spans="1:16">
      <c r="A30" s="114" t="s">
        <v>92</v>
      </c>
      <c r="B30" s="64" t="s">
        <v>93</v>
      </c>
      <c r="C30" s="116" t="s">
        <v>120</v>
      </c>
      <c r="D30" s="116" t="s">
        <v>120</v>
      </c>
      <c r="E30" s="116">
        <v>0</v>
      </c>
      <c r="F30" s="116">
        <f t="shared" si="10"/>
        <v>46.22</v>
      </c>
      <c r="G30" s="117">
        <v>46.22</v>
      </c>
      <c r="H30" s="116"/>
      <c r="I30" s="127">
        <f t="shared" si="7"/>
        <v>3.46989030669352</v>
      </c>
      <c r="J30" s="127">
        <f t="shared" ref="J30:J33" si="11">(G30-D30)/D30%</f>
        <v>3.46989030669352</v>
      </c>
      <c r="K30" s="127"/>
      <c r="L30" s="128"/>
      <c r="M30" s="128"/>
      <c r="N30" s="128"/>
      <c r="O30" s="125"/>
      <c r="P30" s="125"/>
    </row>
    <row r="31" s="100" customFormat="1" ht="30.75" customHeight="1" spans="1:16">
      <c r="A31" s="114" t="s">
        <v>94</v>
      </c>
      <c r="B31" s="64" t="s">
        <v>95</v>
      </c>
      <c r="C31" s="116" t="s">
        <v>120</v>
      </c>
      <c r="D31" s="116" t="s">
        <v>120</v>
      </c>
      <c r="E31" s="116">
        <v>0</v>
      </c>
      <c r="F31" s="116">
        <f t="shared" si="10"/>
        <v>46.22</v>
      </c>
      <c r="G31" s="117">
        <v>46.22</v>
      </c>
      <c r="H31" s="116"/>
      <c r="I31" s="127">
        <f t="shared" si="7"/>
        <v>3.46989030669352</v>
      </c>
      <c r="J31" s="127">
        <f t="shared" si="11"/>
        <v>3.46989030669352</v>
      </c>
      <c r="K31" s="127"/>
      <c r="L31" s="128"/>
      <c r="M31" s="128"/>
      <c r="N31" s="128"/>
      <c r="O31" s="125"/>
      <c r="P31" s="125"/>
    </row>
    <row r="32" s="100" customFormat="1" ht="30.75" customHeight="1" spans="1:16">
      <c r="A32" s="114" t="s">
        <v>96</v>
      </c>
      <c r="B32" s="64" t="s">
        <v>97</v>
      </c>
      <c r="C32" s="116" t="s">
        <v>120</v>
      </c>
      <c r="D32" s="116" t="s">
        <v>120</v>
      </c>
      <c r="E32" s="116"/>
      <c r="F32" s="116">
        <f t="shared" si="10"/>
        <v>46.22</v>
      </c>
      <c r="G32" s="117">
        <v>46.22</v>
      </c>
      <c r="H32" s="116"/>
      <c r="I32" s="127">
        <f t="shared" si="7"/>
        <v>3.46989030669352</v>
      </c>
      <c r="J32" s="127">
        <f t="shared" si="11"/>
        <v>3.46989030669352</v>
      </c>
      <c r="K32" s="127"/>
      <c r="L32" s="128"/>
      <c r="M32" s="128"/>
      <c r="N32" s="128"/>
      <c r="O32" s="125"/>
      <c r="P32" s="125"/>
    </row>
    <row r="33" ht="30.75" customHeight="1" spans="1:14">
      <c r="A33" s="118" t="s">
        <v>121</v>
      </c>
      <c r="B33" s="118"/>
      <c r="C33" s="116">
        <f>D33+E33</f>
        <v>2124.35</v>
      </c>
      <c r="D33" s="116">
        <f>D7+D13+D18+D22+D30</f>
        <v>715.98</v>
      </c>
      <c r="E33" s="116">
        <f>E7+E13+E18+E22+E30</f>
        <v>1408.37</v>
      </c>
      <c r="F33" s="119">
        <f t="shared" ref="F33:H33" si="12">F7+F13+F18+F22+F30</f>
        <v>3601.22</v>
      </c>
      <c r="G33" s="119">
        <f t="shared" si="12"/>
        <v>746.04</v>
      </c>
      <c r="H33" s="119">
        <f t="shared" si="12"/>
        <v>2855.18</v>
      </c>
      <c r="I33" s="127">
        <f t="shared" si="7"/>
        <v>69.5210299621061</v>
      </c>
      <c r="J33" s="127">
        <f t="shared" si="11"/>
        <v>4.19844129724293</v>
      </c>
      <c r="K33" s="127">
        <f>(H33-E33)/E33%</f>
        <v>102.729396394413</v>
      </c>
      <c r="L33" s="130"/>
      <c r="M33" s="131"/>
      <c r="N33" s="131"/>
    </row>
  </sheetData>
  <mergeCells count="7">
    <mergeCell ref="A3:K3"/>
    <mergeCell ref="J4:K4"/>
    <mergeCell ref="A5:B5"/>
    <mergeCell ref="C5:E5"/>
    <mergeCell ref="F5:H5"/>
    <mergeCell ref="I5:K5"/>
    <mergeCell ref="A33:B33"/>
  </mergeCells>
  <printOptions horizontalCentered="1"/>
  <pageMargins left="0.590277777777778" right="0.590277777777778" top="0.786805555555556" bottom="0.590277777777778" header="0.511805555555556" footer="0.511805555555556"/>
  <pageSetup paperSize="9" scale="88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topLeftCell="A49" workbookViewId="0">
      <selection activeCell="C62" sqref="C62"/>
    </sheetView>
  </sheetViews>
  <sheetFormatPr defaultColWidth="9" defaultRowHeight="14.25" outlineLevelCol="2"/>
  <cols>
    <col min="1" max="1" width="38.375" customWidth="1"/>
    <col min="2" max="2" width="18.125" style="87" customWidth="1"/>
    <col min="3" max="3" width="22.125" customWidth="1"/>
  </cols>
  <sheetData>
    <row r="1" ht="19.5" customHeight="1" spans="1:3">
      <c r="A1" s="88" t="s">
        <v>122</v>
      </c>
      <c r="B1" s="89"/>
      <c r="C1" s="90"/>
    </row>
    <row r="2" ht="44.25" customHeight="1" spans="1:3">
      <c r="A2" s="91" t="s">
        <v>123</v>
      </c>
      <c r="B2" s="92"/>
      <c r="C2" s="91"/>
    </row>
    <row r="3" ht="20.25" customHeight="1" spans="3:3">
      <c r="C3" s="93" t="s">
        <v>2</v>
      </c>
    </row>
    <row r="4" ht="22.5" customHeight="1" spans="1:3">
      <c r="A4" s="94" t="s">
        <v>124</v>
      </c>
      <c r="B4" s="95" t="s">
        <v>6</v>
      </c>
      <c r="C4" s="94" t="s">
        <v>125</v>
      </c>
    </row>
    <row r="5" ht="22.5" customHeight="1" spans="1:3">
      <c r="A5" s="96" t="s">
        <v>126</v>
      </c>
      <c r="B5" s="97">
        <f>B6+B7+B8+B9+B10+B11+B12+B13+B14+B15+B16</f>
        <v>681.93</v>
      </c>
      <c r="C5" s="96"/>
    </row>
    <row r="6" ht="22.5" customHeight="1" spans="1:3">
      <c r="A6" s="96" t="s">
        <v>127</v>
      </c>
      <c r="B6" s="98">
        <v>231.82</v>
      </c>
      <c r="C6" s="96"/>
    </row>
    <row r="7" ht="22.5" customHeight="1" spans="1:3">
      <c r="A7" s="96" t="s">
        <v>128</v>
      </c>
      <c r="B7" s="98">
        <v>68.54</v>
      </c>
      <c r="C7" s="96"/>
    </row>
    <row r="8" ht="22.5" customHeight="1" spans="1:3">
      <c r="A8" s="96" t="s">
        <v>129</v>
      </c>
      <c r="B8" s="98">
        <v>3.24</v>
      </c>
      <c r="C8" s="96"/>
    </row>
    <row r="9" ht="22.5" customHeight="1" spans="1:3">
      <c r="A9" s="96" t="s">
        <v>130</v>
      </c>
      <c r="B9" s="98">
        <v>123.14</v>
      </c>
      <c r="C9" s="96"/>
    </row>
    <row r="10" ht="22.5" customHeight="1" spans="1:3">
      <c r="A10" s="96" t="s">
        <v>131</v>
      </c>
      <c r="B10" s="98">
        <v>61.63</v>
      </c>
      <c r="C10" s="96"/>
    </row>
    <row r="11" ht="22.5" customHeight="1" spans="1:3">
      <c r="A11" s="96" t="s">
        <v>132</v>
      </c>
      <c r="B11" s="98">
        <v>6.2</v>
      </c>
      <c r="C11" s="96"/>
    </row>
    <row r="12" ht="22.5" customHeight="1" spans="1:3">
      <c r="A12" s="96" t="s">
        <v>133</v>
      </c>
      <c r="B12" s="98">
        <v>25.04</v>
      </c>
      <c r="C12" s="96"/>
    </row>
    <row r="13" ht="22.5" customHeight="1" spans="1:3">
      <c r="A13" s="96" t="s">
        <v>134</v>
      </c>
      <c r="B13" s="98">
        <v>1.86</v>
      </c>
      <c r="C13" s="96"/>
    </row>
    <row r="14" ht="22.5" customHeight="1" spans="1:3">
      <c r="A14" s="96" t="s">
        <v>135</v>
      </c>
      <c r="B14" s="98">
        <v>0.23</v>
      </c>
      <c r="C14" s="96"/>
    </row>
    <row r="15" ht="22.5" customHeight="1" spans="1:3">
      <c r="A15" s="96" t="s">
        <v>97</v>
      </c>
      <c r="B15" s="98">
        <v>46.22</v>
      </c>
      <c r="C15" s="96"/>
    </row>
    <row r="16" ht="22.5" customHeight="1" spans="1:3">
      <c r="A16" s="96" t="s">
        <v>136</v>
      </c>
      <c r="B16" s="98">
        <v>114.01</v>
      </c>
      <c r="C16" s="96"/>
    </row>
    <row r="17" ht="22.5" customHeight="1" spans="1:3">
      <c r="A17" s="96" t="s">
        <v>137</v>
      </c>
      <c r="B17" s="97">
        <f>B18+B19+B20+B21+B22+B23+B24+B25+B26+B27+B28+B29+B30+B31+B32+B33+B34+B35+B36+B37+B38+B39+B40+B41+B42+B43+B44</f>
        <v>41.85</v>
      </c>
      <c r="C17" s="96"/>
    </row>
    <row r="18" ht="22.5" customHeight="1" spans="1:3">
      <c r="A18" s="96" t="s">
        <v>138</v>
      </c>
      <c r="B18" s="98">
        <v>6</v>
      </c>
      <c r="C18" s="99"/>
    </row>
    <row r="19" ht="22.5" customHeight="1" spans="1:3">
      <c r="A19" s="96" t="s">
        <v>139</v>
      </c>
      <c r="B19" s="98">
        <v>2.5</v>
      </c>
      <c r="C19" s="99"/>
    </row>
    <row r="20" ht="22.5" customHeight="1" spans="1:3">
      <c r="A20" s="96" t="s">
        <v>140</v>
      </c>
      <c r="B20" s="97"/>
      <c r="C20" s="99"/>
    </row>
    <row r="21" ht="22.5" customHeight="1" spans="1:3">
      <c r="A21" s="96" t="s">
        <v>141</v>
      </c>
      <c r="B21" s="97"/>
      <c r="C21" s="99"/>
    </row>
    <row r="22" ht="22.5" customHeight="1" spans="1:3">
      <c r="A22" s="96" t="s">
        <v>142</v>
      </c>
      <c r="B22" s="97"/>
      <c r="C22" s="99"/>
    </row>
    <row r="23" ht="22.5" customHeight="1" spans="1:3">
      <c r="A23" s="96" t="s">
        <v>143</v>
      </c>
      <c r="B23" s="97"/>
      <c r="C23" s="99"/>
    </row>
    <row r="24" ht="22.5" customHeight="1" spans="1:3">
      <c r="A24" s="96" t="s">
        <v>144</v>
      </c>
      <c r="B24" s="98">
        <v>0.9</v>
      </c>
      <c r="C24" s="99"/>
    </row>
    <row r="25" ht="22.5" customHeight="1" spans="1:3">
      <c r="A25" s="96" t="s">
        <v>145</v>
      </c>
      <c r="B25" s="97"/>
      <c r="C25" s="99"/>
    </row>
    <row r="26" ht="22.5" customHeight="1" spans="1:3">
      <c r="A26" s="96" t="s">
        <v>146</v>
      </c>
      <c r="B26" s="97"/>
      <c r="C26" s="99"/>
    </row>
    <row r="27" ht="22.5" customHeight="1" spans="1:3">
      <c r="A27" s="96" t="s">
        <v>147</v>
      </c>
      <c r="B27" s="98">
        <v>1.2</v>
      </c>
      <c r="C27" s="99"/>
    </row>
    <row r="28" ht="22.5" customHeight="1" spans="1:3">
      <c r="A28" s="96" t="s">
        <v>148</v>
      </c>
      <c r="B28" s="97"/>
      <c r="C28" s="99"/>
    </row>
    <row r="29" ht="22.5" customHeight="1" spans="1:3">
      <c r="A29" s="96" t="s">
        <v>149</v>
      </c>
      <c r="B29" s="97"/>
      <c r="C29" s="99"/>
    </row>
    <row r="30" ht="22.5" customHeight="1" spans="1:3">
      <c r="A30" s="96" t="s">
        <v>150</v>
      </c>
      <c r="B30" s="97"/>
      <c r="C30" s="96"/>
    </row>
    <row r="31" ht="22.5" customHeight="1" spans="1:3">
      <c r="A31" s="96" t="s">
        <v>151</v>
      </c>
      <c r="B31" s="97"/>
      <c r="C31" s="96"/>
    </row>
    <row r="32" ht="22.5" customHeight="1" spans="1:3">
      <c r="A32" s="96" t="s">
        <v>152</v>
      </c>
      <c r="B32" s="98">
        <v>0.2</v>
      </c>
      <c r="C32" s="96"/>
    </row>
    <row r="33" ht="22.5" customHeight="1" spans="1:3">
      <c r="A33" s="96" t="s">
        <v>153</v>
      </c>
      <c r="B33" s="97"/>
      <c r="C33" s="96"/>
    </row>
    <row r="34" ht="22.5" customHeight="1" spans="1:3">
      <c r="A34" s="96" t="s">
        <v>154</v>
      </c>
      <c r="B34" s="98"/>
      <c r="C34" s="96"/>
    </row>
    <row r="35" ht="22.5" customHeight="1" spans="1:3">
      <c r="A35" s="96" t="s">
        <v>155</v>
      </c>
      <c r="B35" s="97"/>
      <c r="C35" s="96"/>
    </row>
    <row r="36" ht="22.5" customHeight="1" spans="1:3">
      <c r="A36" s="96" t="s">
        <v>156</v>
      </c>
      <c r="B36" s="97"/>
      <c r="C36" s="96"/>
    </row>
    <row r="37" ht="22.5" customHeight="1" spans="1:3">
      <c r="A37" s="96" t="s">
        <v>157</v>
      </c>
      <c r="B37" s="98">
        <v>2</v>
      </c>
      <c r="C37" s="96"/>
    </row>
    <row r="38" ht="22.5" customHeight="1" spans="1:3">
      <c r="A38" s="96" t="s">
        <v>158</v>
      </c>
      <c r="B38" s="98"/>
      <c r="C38" s="96"/>
    </row>
    <row r="39" ht="22.5" customHeight="1" spans="1:3">
      <c r="A39" s="96" t="s">
        <v>159</v>
      </c>
      <c r="B39" s="97"/>
      <c r="C39" s="96"/>
    </row>
    <row r="40" ht="22.5" customHeight="1" spans="1:3">
      <c r="A40" s="96" t="s">
        <v>160</v>
      </c>
      <c r="B40" s="98">
        <v>7.93</v>
      </c>
      <c r="C40" s="96"/>
    </row>
    <row r="41" ht="22.5" customHeight="1" spans="1:3">
      <c r="A41" s="96" t="s">
        <v>161</v>
      </c>
      <c r="B41" s="98">
        <v>6</v>
      </c>
      <c r="C41" s="96"/>
    </row>
    <row r="42" ht="22.5" customHeight="1" spans="1:3">
      <c r="A42" s="96" t="s">
        <v>162</v>
      </c>
      <c r="B42" s="98">
        <v>7.17</v>
      </c>
      <c r="C42" s="96"/>
    </row>
    <row r="43" ht="22.5" customHeight="1" spans="1:3">
      <c r="A43" s="96" t="s">
        <v>163</v>
      </c>
      <c r="B43" s="97"/>
      <c r="C43" s="96"/>
    </row>
    <row r="44" ht="22.5" customHeight="1" spans="1:3">
      <c r="A44" s="97" t="s">
        <v>164</v>
      </c>
      <c r="B44" s="98">
        <v>7.95</v>
      </c>
      <c r="C44" s="96"/>
    </row>
    <row r="45" ht="22.5" customHeight="1" spans="1:3">
      <c r="A45" s="96" t="s">
        <v>165</v>
      </c>
      <c r="B45" s="97">
        <f>B47+B50+B54</f>
        <v>22.26</v>
      </c>
      <c r="C45" s="96"/>
    </row>
    <row r="46" ht="22.5" customHeight="1" spans="1:3">
      <c r="A46" s="96" t="s">
        <v>166</v>
      </c>
      <c r="B46" s="97"/>
      <c r="C46" s="96"/>
    </row>
    <row r="47" ht="22.5" customHeight="1" spans="1:3">
      <c r="A47" s="96" t="s">
        <v>167</v>
      </c>
      <c r="B47" s="98">
        <v>17.41</v>
      </c>
      <c r="C47" s="96"/>
    </row>
    <row r="48" ht="22.5" customHeight="1" spans="1:3">
      <c r="A48" s="96" t="s">
        <v>168</v>
      </c>
      <c r="B48" s="97"/>
      <c r="C48" s="96"/>
    </row>
    <row r="49" ht="22.5" customHeight="1" spans="1:3">
      <c r="A49" s="96" t="s">
        <v>169</v>
      </c>
      <c r="B49" s="97"/>
      <c r="C49" s="96"/>
    </row>
    <row r="50" ht="22.5" customHeight="1" spans="1:3">
      <c r="A50" s="96" t="s">
        <v>170</v>
      </c>
      <c r="B50" s="98">
        <v>4.85</v>
      </c>
      <c r="C50" s="96"/>
    </row>
    <row r="51" ht="22.5" customHeight="1" spans="1:3">
      <c r="A51" s="96" t="s">
        <v>171</v>
      </c>
      <c r="B51" s="97"/>
      <c r="C51" s="96"/>
    </row>
    <row r="52" ht="22.5" customHeight="1" spans="1:3">
      <c r="A52" s="96" t="s">
        <v>172</v>
      </c>
      <c r="B52" s="97"/>
      <c r="C52" s="96"/>
    </row>
    <row r="53" ht="22.5" customHeight="1" spans="1:3">
      <c r="A53" s="96" t="s">
        <v>173</v>
      </c>
      <c r="B53" s="97"/>
      <c r="C53" s="96"/>
    </row>
    <row r="54" ht="22.5" customHeight="1" spans="1:3">
      <c r="A54" s="96" t="s">
        <v>174</v>
      </c>
      <c r="B54" s="98"/>
      <c r="C54" s="96"/>
    </row>
    <row r="55" ht="22.5" customHeight="1" spans="1:3">
      <c r="A55" s="96" t="s">
        <v>175</v>
      </c>
      <c r="B55" s="97"/>
      <c r="C55" s="96"/>
    </row>
    <row r="56" ht="22.5" customHeight="1" spans="1:3">
      <c r="A56" s="96" t="s">
        <v>176</v>
      </c>
      <c r="B56" s="97"/>
      <c r="C56" s="96"/>
    </row>
    <row r="57" ht="22.5" customHeight="1" spans="1:3">
      <c r="A57" s="94" t="s">
        <v>121</v>
      </c>
      <c r="B57" s="97">
        <f>B5+B17+B45</f>
        <v>746.04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10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1" t="s">
        <v>177</v>
      </c>
    </row>
    <row r="2" ht="19.5" customHeight="1" spans="1:2">
      <c r="A2" s="74"/>
      <c r="B2" s="75"/>
    </row>
    <row r="3" ht="30" customHeight="1" spans="1:2">
      <c r="A3" s="76" t="s">
        <v>178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113</v>
      </c>
    </row>
    <row r="6" ht="38.25" customHeight="1" spans="1:2">
      <c r="A6" s="80" t="s">
        <v>179</v>
      </c>
      <c r="B6" s="81">
        <v>6</v>
      </c>
    </row>
    <row r="7" ht="38.25" customHeight="1" spans="1:2">
      <c r="A7" s="81" t="s">
        <v>180</v>
      </c>
      <c r="B7" s="81"/>
    </row>
    <row r="8" ht="38.25" customHeight="1" spans="1:2">
      <c r="A8" s="81" t="s">
        <v>181</v>
      </c>
      <c r="B8" s="81"/>
    </row>
    <row r="9" ht="38.25" customHeight="1" spans="1:2">
      <c r="A9" s="82" t="s">
        <v>182</v>
      </c>
      <c r="B9" s="82">
        <v>6</v>
      </c>
    </row>
    <row r="10" ht="38.25" customHeight="1" spans="1:2">
      <c r="A10" s="83" t="s">
        <v>183</v>
      </c>
      <c r="B10" s="82">
        <v>6</v>
      </c>
    </row>
    <row r="11" ht="38.25" customHeight="1" spans="1:2">
      <c r="A11" s="84" t="s">
        <v>184</v>
      </c>
      <c r="B11" s="85"/>
    </row>
    <row r="12" ht="91.5" customHeight="1" spans="1:2">
      <c r="A12" s="86" t="s">
        <v>185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showGridLines="0" showZeros="0" workbookViewId="0">
      <selection activeCell="M9" sqref="M9"/>
    </sheetView>
  </sheetViews>
  <sheetFormatPr defaultColWidth="6.875" defaultRowHeight="11.25"/>
  <cols>
    <col min="1" max="1" width="11.5833333333333" style="42" customWidth="1"/>
    <col min="2" max="2" width="34.75" style="42" customWidth="1"/>
    <col min="3" max="11" width="9.875" style="42" customWidth="1"/>
    <col min="12" max="16384" width="6.875" style="42"/>
  </cols>
  <sheetData>
    <row r="1" ht="16.5" customHeight="1" spans="1:11">
      <c r="A1" s="43" t="s">
        <v>186</v>
      </c>
      <c r="B1" s="44"/>
      <c r="C1" s="44"/>
      <c r="D1" s="44"/>
      <c r="E1" s="44"/>
      <c r="F1" s="44"/>
      <c r="G1" s="44"/>
      <c r="H1" s="44"/>
      <c r="I1" s="44"/>
      <c r="J1" s="71"/>
      <c r="K1" s="71"/>
    </row>
    <row r="2" ht="16.5" customHeight="1" spans="1:11">
      <c r="A2" s="44"/>
      <c r="B2" s="44"/>
      <c r="C2" s="44"/>
      <c r="D2" s="44"/>
      <c r="E2" s="44"/>
      <c r="F2" s="44"/>
      <c r="G2" s="44"/>
      <c r="H2" s="44"/>
      <c r="I2" s="44"/>
      <c r="J2" s="71"/>
      <c r="K2" s="71"/>
    </row>
    <row r="3" ht="29.25" customHeight="1" spans="1:11">
      <c r="A3" s="60" t="s">
        <v>187</v>
      </c>
      <c r="B3" s="60"/>
      <c r="C3" s="60"/>
      <c r="D3" s="60"/>
      <c r="E3" s="60"/>
      <c r="F3" s="60"/>
      <c r="G3" s="60"/>
      <c r="H3" s="60"/>
      <c r="I3" s="60"/>
      <c r="J3" s="60"/>
      <c r="K3" s="60"/>
    </row>
    <row r="4" ht="26.25" customHeight="1" spans="1:11">
      <c r="A4" s="61"/>
      <c r="B4" s="61"/>
      <c r="C4" s="61"/>
      <c r="D4" s="61"/>
      <c r="E4" s="61"/>
      <c r="F4" s="61"/>
      <c r="G4" s="61"/>
      <c r="H4" s="61"/>
      <c r="I4" s="61"/>
      <c r="J4" s="72" t="s">
        <v>2</v>
      </c>
      <c r="K4" s="72"/>
    </row>
    <row r="5" ht="26.25" customHeight="1" spans="1:11">
      <c r="A5" s="62" t="s">
        <v>40</v>
      </c>
      <c r="B5" s="62"/>
      <c r="C5" s="62" t="s">
        <v>112</v>
      </c>
      <c r="D5" s="62"/>
      <c r="E5" s="62"/>
      <c r="F5" s="62" t="s">
        <v>113</v>
      </c>
      <c r="G5" s="62"/>
      <c r="H5" s="62"/>
      <c r="I5" s="62" t="s">
        <v>188</v>
      </c>
      <c r="J5" s="62"/>
      <c r="K5" s="62"/>
    </row>
    <row r="6" s="59" customFormat="1" ht="27.75" customHeight="1" spans="1:11">
      <c r="A6" s="62" t="s">
        <v>45</v>
      </c>
      <c r="B6" s="62" t="s">
        <v>46</v>
      </c>
      <c r="C6" s="62" t="s">
        <v>115</v>
      </c>
      <c r="D6" s="62" t="s">
        <v>101</v>
      </c>
      <c r="E6" s="62" t="s">
        <v>102</v>
      </c>
      <c r="F6" s="62" t="s">
        <v>115</v>
      </c>
      <c r="G6" s="62" t="s">
        <v>101</v>
      </c>
      <c r="H6" s="62" t="s">
        <v>102</v>
      </c>
      <c r="I6" s="62" t="s">
        <v>115</v>
      </c>
      <c r="J6" s="62" t="s">
        <v>101</v>
      </c>
      <c r="K6" s="62" t="s">
        <v>102</v>
      </c>
    </row>
    <row r="7" s="59" customFormat="1" ht="27.75" customHeight="1" spans="1:11">
      <c r="A7" s="63">
        <v>212</v>
      </c>
      <c r="B7" s="64" t="s">
        <v>72</v>
      </c>
      <c r="C7" s="62"/>
      <c r="D7" s="62"/>
      <c r="E7" s="62"/>
      <c r="F7" s="62">
        <v>200</v>
      </c>
      <c r="G7" s="62"/>
      <c r="H7" s="62">
        <v>200</v>
      </c>
      <c r="I7" s="62"/>
      <c r="J7" s="62"/>
      <c r="K7" s="62"/>
    </row>
    <row r="8" s="59" customFormat="1" ht="27.75" customHeight="1" spans="1:11">
      <c r="A8" s="63" t="s">
        <v>73</v>
      </c>
      <c r="B8" s="64" t="s">
        <v>74</v>
      </c>
      <c r="C8" s="62"/>
      <c r="D8" s="62"/>
      <c r="E8" s="62"/>
      <c r="F8" s="62">
        <v>200</v>
      </c>
      <c r="G8" s="62"/>
      <c r="H8" s="62">
        <v>200</v>
      </c>
      <c r="I8" s="62"/>
      <c r="J8" s="62"/>
      <c r="K8" s="62"/>
    </row>
    <row r="9" s="59" customFormat="1" ht="27.75" customHeight="1" spans="1:11">
      <c r="A9" s="63" t="s">
        <v>75</v>
      </c>
      <c r="B9" s="64" t="s">
        <v>76</v>
      </c>
      <c r="C9" s="62"/>
      <c r="D9" s="62"/>
      <c r="E9" s="62"/>
      <c r="F9" s="62">
        <v>200</v>
      </c>
      <c r="G9" s="62"/>
      <c r="H9" s="62">
        <v>200</v>
      </c>
      <c r="I9" s="62"/>
      <c r="J9" s="62"/>
      <c r="K9" s="62"/>
    </row>
    <row r="10" s="59" customFormat="1" ht="30" customHeight="1" spans="1:11">
      <c r="A10" s="65"/>
      <c r="B10" s="66"/>
      <c r="C10" s="67"/>
      <c r="D10" s="67"/>
      <c r="E10" s="67"/>
      <c r="F10" s="67"/>
      <c r="G10" s="67"/>
      <c r="H10" s="67"/>
      <c r="I10" s="67"/>
      <c r="J10" s="62"/>
      <c r="K10" s="62"/>
    </row>
    <row r="11" ht="30" customHeight="1" spans="1:11">
      <c r="A11" s="68" t="s">
        <v>98</v>
      </c>
      <c r="B11" s="69"/>
      <c r="C11" s="70"/>
      <c r="D11" s="70"/>
      <c r="E11" s="70"/>
      <c r="F11" s="70">
        <v>200</v>
      </c>
      <c r="G11" s="70"/>
      <c r="H11" s="70">
        <v>200</v>
      </c>
      <c r="I11" s="70"/>
      <c r="J11" s="73"/>
      <c r="K11" s="73"/>
    </row>
  </sheetData>
  <mergeCells count="7">
    <mergeCell ref="A3:K3"/>
    <mergeCell ref="J4:K4"/>
    <mergeCell ref="A5:B5"/>
    <mergeCell ref="C5:E5"/>
    <mergeCell ref="F5:H5"/>
    <mergeCell ref="I5:K5"/>
    <mergeCell ref="A11:B11"/>
  </mergeCells>
  <printOptions horizontalCentered="1"/>
  <pageMargins left="0.590277777777778" right="0.590277777777778" top="0.786805555555556" bottom="0.590277777777778" header="0.511805555555556" footer="0.511805555555556"/>
  <pageSetup paperSize="9" scale="92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topLeftCell="A9" workbookViewId="0">
      <selection activeCell="G9" sqref="G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3" t="s">
        <v>189</v>
      </c>
      <c r="B1" s="44"/>
      <c r="C1" s="44"/>
      <c r="D1" s="44"/>
      <c r="E1" s="44"/>
      <c r="F1" s="44"/>
    </row>
    <row r="2" ht="22.5" spans="1:8">
      <c r="A2" s="45" t="s">
        <v>190</v>
      </c>
      <c r="B2" s="45"/>
      <c r="C2" s="45"/>
      <c r="D2" s="45"/>
      <c r="E2" s="45"/>
      <c r="F2" s="45"/>
      <c r="G2" s="45"/>
      <c r="H2" s="45"/>
    </row>
    <row r="3" ht="20.25" customHeight="1" spans="1:8">
      <c r="A3" s="46"/>
      <c r="B3" s="47"/>
      <c r="C3" s="47"/>
      <c r="D3" s="47"/>
      <c r="E3" s="47"/>
      <c r="F3" s="47"/>
      <c r="G3" s="48" t="s">
        <v>2</v>
      </c>
      <c r="H3" s="48"/>
    </row>
    <row r="4" ht="21" customHeight="1" spans="1:8">
      <c r="A4" s="49" t="s">
        <v>191</v>
      </c>
      <c r="B4" s="50" t="s">
        <v>192</v>
      </c>
      <c r="C4" s="51" t="s">
        <v>193</v>
      </c>
      <c r="D4" s="51"/>
      <c r="E4" s="52" t="s">
        <v>194</v>
      </c>
      <c r="F4" s="10" t="s">
        <v>195</v>
      </c>
      <c r="G4" s="52" t="s">
        <v>196</v>
      </c>
      <c r="H4" s="52" t="s">
        <v>197</v>
      </c>
    </row>
    <row r="5" ht="21" customHeight="1" spans="1:8">
      <c r="A5" s="49"/>
      <c r="B5" s="50"/>
      <c r="C5" s="10" t="s">
        <v>198</v>
      </c>
      <c r="D5" s="10" t="s">
        <v>199</v>
      </c>
      <c r="E5" s="52"/>
      <c r="F5" s="10"/>
      <c r="G5" s="52"/>
      <c r="H5" s="52"/>
    </row>
    <row r="6" ht="27.75" customHeight="1" spans="1:8">
      <c r="A6" s="53" t="s">
        <v>98</v>
      </c>
      <c r="B6" s="54">
        <f>C6+D6</f>
        <v>2855.18</v>
      </c>
      <c r="C6" s="54">
        <f>C7+C8+C9+C10+C11+C12+C13+C14+C15+C16+C17+C18+C19+C20+C21+C22+C23</f>
        <v>1796.79</v>
      </c>
      <c r="D6" s="54">
        <f>D7+D8+D9+D10+D11+D12+D13+D14+D15+D16+D17+D18+D19+D20+D21+D22+D23</f>
        <v>1058.39</v>
      </c>
      <c r="E6" s="55"/>
      <c r="F6" s="56"/>
      <c r="G6" s="56" t="s">
        <v>200</v>
      </c>
      <c r="H6" s="56" t="s">
        <v>200</v>
      </c>
    </row>
    <row r="7" s="42" customFormat="1" ht="27.75" customHeight="1" spans="1:8">
      <c r="A7" s="57" t="s">
        <v>201</v>
      </c>
      <c r="B7" s="54">
        <f>C7+D7</f>
        <v>35</v>
      </c>
      <c r="C7" s="54"/>
      <c r="D7" s="54">
        <v>35</v>
      </c>
      <c r="E7" s="54" t="s">
        <v>202</v>
      </c>
      <c r="F7" s="58" t="s">
        <v>203</v>
      </c>
      <c r="G7" s="57" t="s">
        <v>202</v>
      </c>
      <c r="H7" s="57" t="s">
        <v>204</v>
      </c>
    </row>
    <row r="8" s="42" customFormat="1" ht="27.75" customHeight="1" spans="1:8">
      <c r="A8" s="57" t="s">
        <v>205</v>
      </c>
      <c r="B8" s="54">
        <f t="shared" ref="B8:B24" si="0">C8+D8</f>
        <v>4</v>
      </c>
      <c r="C8" s="54">
        <v>4</v>
      </c>
      <c r="D8" s="54"/>
      <c r="E8" s="54" t="s">
        <v>202</v>
      </c>
      <c r="F8" s="58" t="s">
        <v>203</v>
      </c>
      <c r="G8" s="57" t="s">
        <v>202</v>
      </c>
      <c r="H8" s="57" t="s">
        <v>204</v>
      </c>
    </row>
    <row r="9" s="42" customFormat="1" ht="27.75" customHeight="1" spans="1:8">
      <c r="A9" s="57" t="s">
        <v>206</v>
      </c>
      <c r="B9" s="54">
        <f t="shared" si="0"/>
        <v>800</v>
      </c>
      <c r="C9" s="54"/>
      <c r="D9" s="54">
        <v>800</v>
      </c>
      <c r="E9" s="54" t="s">
        <v>207</v>
      </c>
      <c r="F9" s="58" t="s">
        <v>208</v>
      </c>
      <c r="G9" s="57" t="s">
        <v>209</v>
      </c>
      <c r="H9" s="57" t="s">
        <v>210</v>
      </c>
    </row>
    <row r="10" s="42" customFormat="1" ht="27.75" customHeight="1" spans="1:8">
      <c r="A10" s="57" t="s">
        <v>211</v>
      </c>
      <c r="B10" s="54">
        <f t="shared" si="0"/>
        <v>20</v>
      </c>
      <c r="C10" s="54">
        <v>20</v>
      </c>
      <c r="D10" s="54"/>
      <c r="E10" s="54" t="s">
        <v>212</v>
      </c>
      <c r="F10" s="58" t="s">
        <v>213</v>
      </c>
      <c r="G10" s="57" t="s">
        <v>214</v>
      </c>
      <c r="H10" s="57" t="s">
        <v>215</v>
      </c>
    </row>
    <row r="11" s="42" customFormat="1" ht="27.75" customHeight="1" spans="1:8">
      <c r="A11" s="57" t="s">
        <v>216</v>
      </c>
      <c r="B11" s="54">
        <f t="shared" si="0"/>
        <v>83</v>
      </c>
      <c r="C11" s="54">
        <v>83</v>
      </c>
      <c r="D11" s="54"/>
      <c r="E11" s="54" t="s">
        <v>217</v>
      </c>
      <c r="F11" s="58" t="s">
        <v>218</v>
      </c>
      <c r="G11" s="57" t="s">
        <v>219</v>
      </c>
      <c r="H11" s="57" t="s">
        <v>220</v>
      </c>
    </row>
    <row r="12" s="42" customFormat="1" ht="27.75" customHeight="1" spans="1:8">
      <c r="A12" s="57" t="s">
        <v>221</v>
      </c>
      <c r="B12" s="54">
        <f t="shared" si="0"/>
        <v>57.1</v>
      </c>
      <c r="C12" s="54">
        <v>57.1</v>
      </c>
      <c r="D12" s="54"/>
      <c r="E12" s="54" t="s">
        <v>222</v>
      </c>
      <c r="F12" s="58" t="s">
        <v>223</v>
      </c>
      <c r="G12" s="57" t="s">
        <v>224</v>
      </c>
      <c r="H12" s="57" t="s">
        <v>225</v>
      </c>
    </row>
    <row r="13" s="42" customFormat="1" ht="27.75" customHeight="1" spans="1:8">
      <c r="A13" s="57" t="s">
        <v>226</v>
      </c>
      <c r="B13" s="54">
        <f t="shared" si="0"/>
        <v>192</v>
      </c>
      <c r="C13" s="54">
        <v>192</v>
      </c>
      <c r="D13" s="54"/>
      <c r="E13" s="54" t="s">
        <v>212</v>
      </c>
      <c r="F13" s="58" t="s">
        <v>213</v>
      </c>
      <c r="G13" s="57" t="s">
        <v>227</v>
      </c>
      <c r="H13" s="57" t="s">
        <v>228</v>
      </c>
    </row>
    <row r="14" s="42" customFormat="1" ht="27.75" customHeight="1" spans="1:8">
      <c r="A14" s="57" t="s">
        <v>229</v>
      </c>
      <c r="B14" s="54">
        <f t="shared" si="0"/>
        <v>115.45</v>
      </c>
      <c r="C14" s="54">
        <v>115.45</v>
      </c>
      <c r="D14" s="54"/>
      <c r="E14" s="54" t="s">
        <v>212</v>
      </c>
      <c r="F14" s="58" t="s">
        <v>213</v>
      </c>
      <c r="G14" s="57" t="s">
        <v>227</v>
      </c>
      <c r="H14" s="57" t="s">
        <v>228</v>
      </c>
    </row>
    <row r="15" s="42" customFormat="1" ht="27.75" customHeight="1" spans="1:8">
      <c r="A15" s="57" t="s">
        <v>230</v>
      </c>
      <c r="B15" s="54">
        <f t="shared" si="0"/>
        <v>160</v>
      </c>
      <c r="C15" s="54">
        <v>160</v>
      </c>
      <c r="D15" s="54"/>
      <c r="E15" s="54" t="s">
        <v>212</v>
      </c>
      <c r="F15" s="58" t="s">
        <v>213</v>
      </c>
      <c r="G15" s="57" t="s">
        <v>231</v>
      </c>
      <c r="H15" s="57" t="s">
        <v>232</v>
      </c>
    </row>
    <row r="16" s="42" customFormat="1" ht="27.75" customHeight="1" spans="1:8">
      <c r="A16" s="57" t="s">
        <v>233</v>
      </c>
      <c r="B16" s="54">
        <f t="shared" si="0"/>
        <v>222.79</v>
      </c>
      <c r="C16" s="54">
        <v>222.79</v>
      </c>
      <c r="D16" s="54"/>
      <c r="E16" s="54" t="s">
        <v>212</v>
      </c>
      <c r="F16" s="58" t="s">
        <v>213</v>
      </c>
      <c r="G16" s="57" t="s">
        <v>231</v>
      </c>
      <c r="H16" s="57" t="s">
        <v>232</v>
      </c>
    </row>
    <row r="17" s="42" customFormat="1" ht="27.75" customHeight="1" spans="1:8">
      <c r="A17" s="57" t="s">
        <v>234</v>
      </c>
      <c r="B17" s="54">
        <f t="shared" si="0"/>
        <v>10</v>
      </c>
      <c r="C17" s="54">
        <v>10</v>
      </c>
      <c r="D17" s="54"/>
      <c r="E17" s="54" t="s">
        <v>212</v>
      </c>
      <c r="F17" s="58" t="s">
        <v>213</v>
      </c>
      <c r="G17" s="57" t="s">
        <v>235</v>
      </c>
      <c r="H17" s="57" t="s">
        <v>236</v>
      </c>
    </row>
    <row r="18" s="42" customFormat="1" ht="27.75" customHeight="1" spans="1:8">
      <c r="A18" s="57" t="s">
        <v>237</v>
      </c>
      <c r="B18" s="54">
        <f t="shared" si="0"/>
        <v>5</v>
      </c>
      <c r="C18" s="54">
        <v>5</v>
      </c>
      <c r="D18" s="54"/>
      <c r="E18" s="54" t="s">
        <v>212</v>
      </c>
      <c r="F18" s="58" t="s">
        <v>213</v>
      </c>
      <c r="G18" s="57" t="s">
        <v>238</v>
      </c>
      <c r="H18" s="57" t="s">
        <v>239</v>
      </c>
    </row>
    <row r="19" s="42" customFormat="1" ht="27.75" customHeight="1" spans="1:8">
      <c r="A19" s="57" t="s">
        <v>240</v>
      </c>
      <c r="B19" s="54">
        <f t="shared" si="0"/>
        <v>17.44</v>
      </c>
      <c r="C19" s="54">
        <v>17.44</v>
      </c>
      <c r="D19" s="54"/>
      <c r="E19" s="54" t="s">
        <v>217</v>
      </c>
      <c r="F19" s="58" t="s">
        <v>218</v>
      </c>
      <c r="G19" s="57" t="s">
        <v>219</v>
      </c>
      <c r="H19" s="57" t="s">
        <v>241</v>
      </c>
    </row>
    <row r="20" s="42" customFormat="1" ht="27.75" customHeight="1" spans="1:8">
      <c r="A20" s="57" t="s">
        <v>242</v>
      </c>
      <c r="B20" s="54">
        <f t="shared" si="0"/>
        <v>79.29</v>
      </c>
      <c r="C20" s="54">
        <v>79.29</v>
      </c>
      <c r="D20" s="54"/>
      <c r="E20" s="54" t="s">
        <v>217</v>
      </c>
      <c r="F20" s="58" t="s">
        <v>218</v>
      </c>
      <c r="G20" s="57" t="s">
        <v>243</v>
      </c>
      <c r="H20" s="57" t="s">
        <v>244</v>
      </c>
    </row>
    <row r="21" s="42" customFormat="1" ht="27.75" customHeight="1" spans="1:8">
      <c r="A21" s="57" t="s">
        <v>245</v>
      </c>
      <c r="B21" s="54">
        <f t="shared" si="0"/>
        <v>830.72</v>
      </c>
      <c r="C21" s="54">
        <v>830.72</v>
      </c>
      <c r="D21" s="54"/>
      <c r="E21" s="54" t="s">
        <v>217</v>
      </c>
      <c r="F21" s="58" t="s">
        <v>218</v>
      </c>
      <c r="G21" s="57" t="s">
        <v>243</v>
      </c>
      <c r="H21" s="57" t="s">
        <v>244</v>
      </c>
    </row>
    <row r="22" s="42" customFormat="1" ht="27.75" customHeight="1" spans="1:8">
      <c r="A22" s="57" t="s">
        <v>246</v>
      </c>
      <c r="B22" s="54">
        <f t="shared" si="0"/>
        <v>73.25</v>
      </c>
      <c r="C22" s="54"/>
      <c r="D22" s="54">
        <v>73.25</v>
      </c>
      <c r="E22" s="54" t="s">
        <v>247</v>
      </c>
      <c r="F22" s="58" t="s">
        <v>223</v>
      </c>
      <c r="G22" s="57" t="s">
        <v>248</v>
      </c>
      <c r="H22" s="57" t="s">
        <v>249</v>
      </c>
    </row>
    <row r="23" s="42" customFormat="1" ht="27.75" customHeight="1" spans="1:8">
      <c r="A23" s="57" t="s">
        <v>250</v>
      </c>
      <c r="B23" s="54">
        <f t="shared" si="0"/>
        <v>150.14</v>
      </c>
      <c r="C23" s="54"/>
      <c r="D23" s="54">
        <v>150.14</v>
      </c>
      <c r="E23" s="54" t="s">
        <v>247</v>
      </c>
      <c r="F23" s="58" t="s">
        <v>223</v>
      </c>
      <c r="G23" s="57" t="s">
        <v>248</v>
      </c>
      <c r="H23" s="57" t="s">
        <v>251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成</cp:lastModifiedBy>
  <dcterms:created xsi:type="dcterms:W3CDTF">1996-12-17T01:32:00Z</dcterms:created>
  <cp:lastPrinted>2019-03-08T08:00:00Z</cp:lastPrinted>
  <dcterms:modified xsi:type="dcterms:W3CDTF">2024-11-11T08:24:28Z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E2A7557EAD6E40FCA81EFFE76C0F9CCA</vt:lpwstr>
  </property>
</Properties>
</file>