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815" windowHeight="7260" firstSheet="11" activeTab="12"/>
  </bookViews>
  <sheets>
    <sheet name="1、2022年部门收支总表" sheetId="1" r:id="rId1"/>
    <sheet name="2、2022年部门收入总表" sheetId="8" r:id="rId2"/>
    <sheet name="3、2022年部门支出总表" sheetId="9" r:id="rId3"/>
    <sheet name="4、2022年财政拨款收支总表" sheetId="12" r:id="rId4"/>
    <sheet name="5、2022年一般公共预算支出表" sheetId="2" r:id="rId5"/>
    <sheet name="6、2022年一般公共预算基本支出经济科目表" sheetId="6" r:id="rId6"/>
    <sheet name="7、2022年一般公共预算“三公”经费支出表" sheetId="3" r:id="rId7"/>
    <sheet name="8、2022年政府性基金预算收入表 " sheetId="16" r:id="rId8"/>
    <sheet name="9、2022年政府性基金预算支出表" sheetId="13" r:id="rId9"/>
    <sheet name="10、国有资本经营预算收支预算表" sheetId="17" r:id="rId10"/>
    <sheet name="11、2022年一般公共预算重点项目绩效目标表" sheetId="15" r:id="rId11"/>
    <sheet name="12、2022年政府采购预算表" sheetId="4" r:id="rId12"/>
    <sheet name="13、2022年政府购买服务支出预算表" sheetId="11" r:id="rId13"/>
  </sheets>
  <definedNames>
    <definedName name="_xlnm._FilterDatabase" localSheetId="0" hidden="1">'1、2022年部门收支总表'!$A$3:$H$29</definedName>
    <definedName name="_xlnm.Print_Titles" localSheetId="0">'1、2022年部门收支总表'!$1:$7</definedName>
    <definedName name="_xlnm.Print_Titles" localSheetId="3">'4、2022年财政拨款收支总表'!$1:$7</definedName>
    <definedName name="_xlnm.Print_Titles" localSheetId="5">'6、2022年一般公共预算基本支出经济科目表'!$1:$4</definedName>
    <definedName name="_xlnm.Print_Area" localSheetId="7">'8、2022年政府性基金预算收入表 '!$A$1:$C$17</definedName>
  </definedNames>
  <calcPr calcId="144525"/>
</workbook>
</file>

<file path=xl/sharedStrings.xml><?xml version="1.0" encoding="utf-8"?>
<sst xmlns="http://schemas.openxmlformats.org/spreadsheetml/2006/main" count="503" uniqueCount="269">
  <si>
    <t>表1</t>
  </si>
  <si>
    <t>孝义市新义街道办事处2022年部门收支总表</t>
  </si>
  <si>
    <t>单位：万元</t>
  </si>
  <si>
    <t>收      入</t>
  </si>
  <si>
    <t>支      出</t>
  </si>
  <si>
    <t>项 目</t>
  </si>
  <si>
    <t>预算数</t>
  </si>
  <si>
    <t>项  目</t>
  </si>
  <si>
    <t>2021年</t>
  </si>
  <si>
    <t>2022年</t>
  </si>
  <si>
    <t>2022年比2021年增减%</t>
  </si>
  <si>
    <t>一、一般公共预算收入</t>
  </si>
  <si>
    <t>一、一般公共服务支出</t>
  </si>
  <si>
    <t>二、政府性基金收入</t>
  </si>
  <si>
    <t>二、外交支出</t>
  </si>
  <si>
    <t>三、纳入财政专户管理的事业收入</t>
  </si>
  <si>
    <t>三、国防支出</t>
  </si>
  <si>
    <t>四、其他收入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</si>
  <si>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</si>
  <si>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</si>
  <si>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</si>
  <si>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</si>
  <si>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</si>
  <si>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</si>
  <si>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</si>
  <si>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</si>
  <si>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</si>
  <si>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</si>
  <si>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</si>
  <si>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</si>
  <si>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</si>
  <si>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二十、自然资源海洋气象等支出</t>
  </si>
  <si>
    <t>二十一、住房保障支出</t>
  </si>
  <si>
    <t>二十二、粮油物资储备支出</t>
  </si>
  <si>
    <t>二十四、灾害防治及应急管理支出</t>
  </si>
  <si>
    <t>二十九、其他支出</t>
  </si>
  <si>
    <t>本年收入合计</t>
  </si>
  <si>
    <t>本年支出合计</t>
  </si>
  <si>
    <t>表2</t>
  </si>
  <si>
    <t>孝义市新义街道办事处2022年部门收入总表</t>
  </si>
  <si>
    <t>项目</t>
  </si>
  <si>
    <t>一般公共预算</t>
  </si>
  <si>
    <t>政府性基金</t>
  </si>
  <si>
    <t>纳入财政专户管理的事业收入</t>
  </si>
  <si>
    <t>其他收入</t>
  </si>
  <si>
    <t>科目编码</t>
  </si>
  <si>
    <t>科目名称</t>
  </si>
  <si>
    <t>一般公共服务支出</t>
  </si>
  <si>
    <t xml:space="preserve">  政府办公厅及相关机构事务</t>
  </si>
  <si>
    <t xml:space="preserve">    行政运行</t>
  </si>
  <si>
    <t xml:space="preserve">    事业运行</t>
  </si>
  <si>
    <t>社会保障和就业支出</t>
  </si>
  <si>
    <t xml:space="preserve">  行政事业单位离退休</t>
  </si>
  <si>
    <t xml:space="preserve">    行政单位离退休</t>
  </si>
  <si>
    <t xml:space="preserve">    机关事业单位基本养老保险缴费支出</t>
  </si>
  <si>
    <t xml:space="preserve">    机关事业单位职业年金缴费支出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</si>
  <si>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残疾人事业</t>
    </r>
  </si>
  <si>
    <t xml:space="preserve">    残疾人生活和护理补贴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</si>
  <si>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其他生活救助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</si>
  <si>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其他农村生活救助</t>
    </r>
  </si>
  <si>
    <t>卫生健康支出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</si>
  <si>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计划生育事务</t>
    </r>
  </si>
  <si>
    <t xml:space="preserve">    其他计划生育事务支出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</si>
  <si>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</si>
  <si>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</si>
  <si>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</si>
  <si>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</t>
  </si>
  <si>
    <t>城乡社区支出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</si>
  <si>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城乡社区管理事务</t>
    </r>
  </si>
  <si>
    <t xml:space="preserve">    其他城乡社区管理事务支出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</si>
  <si>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城乡社区公共设施</t>
    </r>
  </si>
  <si>
    <t xml:space="preserve">    其他城乡社区公共设施支出</t>
  </si>
  <si>
    <t>农林水支出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</si>
  <si>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农村综合改革</t>
    </r>
  </si>
  <si>
    <t xml:space="preserve">    对村民委员会和党支部的补助</t>
  </si>
  <si>
    <t>商业服务业等支出</t>
  </si>
  <si>
    <t xml:space="preserve">  商业流通事务</t>
  </si>
  <si>
    <t xml:space="preserve">    其他商业流通事务支出</t>
  </si>
  <si>
    <t>住房保障支出</t>
  </si>
  <si>
    <t xml:space="preserve">  住房改革支出</t>
  </si>
  <si>
    <t xml:space="preserve">    住房公积金</t>
  </si>
  <si>
    <t>合      计</t>
  </si>
  <si>
    <t>表3</t>
  </si>
  <si>
    <t>孝义市新义街道办事处2022年部门支出总表</t>
  </si>
  <si>
    <t>基本支出</t>
  </si>
  <si>
    <t>项目支出</t>
  </si>
  <si>
    <t>表4</t>
  </si>
  <si>
    <t>孝义市新义街道办事处2022年财政拨款收支总表</t>
  </si>
  <si>
    <t>小计</t>
  </si>
  <si>
    <t>政府性基金预算</t>
  </si>
  <si>
    <t>十五、资源勘探信息等支出</t>
  </si>
  <si>
    <t>表5</t>
  </si>
  <si>
    <t>孝义市新义街道办事处2022年一般公共预算支出表</t>
  </si>
  <si>
    <t>2021年预算数</t>
  </si>
  <si>
    <t>2022年预算数</t>
  </si>
  <si>
    <t>2022年预算数比2021年预算数增减%</t>
  </si>
  <si>
    <t>合计</t>
  </si>
  <si>
    <t xml:space="preserve">    事业单位离退休</t>
  </si>
  <si>
    <t>合     计</t>
  </si>
  <si>
    <t>表6</t>
  </si>
  <si>
    <t>孝义市新义街道办事处2022年一般公共预算基本支出经济科目表</t>
  </si>
  <si>
    <t>经济科目名称</t>
  </si>
  <si>
    <t>备注</t>
  </si>
  <si>
    <t>一、工资福利支出</t>
  </si>
  <si>
    <t xml:space="preserve">    基本工资</t>
  </si>
  <si>
    <t xml:space="preserve">    津贴补贴</t>
  </si>
  <si>
    <t xml:space="preserve">    奖金</t>
  </si>
  <si>
    <t xml:space="preserve">    绩效工资</t>
  </si>
  <si>
    <t xml:space="preserve">    机关事业单位基本养老保险缴费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</si>
  <si>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职业年金缴费</t>
    </r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</si>
  <si>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</si>
  <si>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</si>
  <si>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</si>
  <si>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其他工资福利支出</t>
  </si>
  <si>
    <t>二、商品和服务支出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</si>
  <si>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办公费</t>
    </r>
  </si>
  <si>
    <t xml:space="preserve">    印刷费</t>
  </si>
  <si>
    <t xml:space="preserve">    咨询费</t>
  </si>
  <si>
    <t xml:space="preserve">    手续费</t>
  </si>
  <si>
    <t xml:space="preserve">    水费</t>
  </si>
  <si>
    <t xml:space="preserve">    电费</t>
  </si>
  <si>
    <t xml:space="preserve">    邮电费</t>
  </si>
  <si>
    <t xml:space="preserve">    取暖费（单位）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</si>
  <si>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物业管理费</t>
    </r>
  </si>
  <si>
    <t xml:space="preserve">    差旅费</t>
  </si>
  <si>
    <t xml:space="preserve">    因公出国（境）费用</t>
  </si>
  <si>
    <t xml:space="preserve">    维修（护）费</t>
  </si>
  <si>
    <t xml:space="preserve">    租赁费</t>
  </si>
  <si>
    <t xml:space="preserve">    会议费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</si>
  <si>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培训费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</si>
  <si>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公务接待费</t>
    </r>
  </si>
  <si>
    <t xml:space="preserve">    专用材料费</t>
  </si>
  <si>
    <t xml:space="preserve">    被装购置费</t>
  </si>
  <si>
    <t xml:space="preserve">    专用燃料费</t>
  </si>
  <si>
    <t xml:space="preserve">    劳务费</t>
  </si>
  <si>
    <t xml:space="preserve">    委托业务费</t>
  </si>
  <si>
    <t xml:space="preserve">    工会经费</t>
  </si>
  <si>
    <t xml:space="preserve">    福利费</t>
  </si>
  <si>
    <t xml:space="preserve">    公务用车运行维护费</t>
  </si>
  <si>
    <t xml:space="preserve">    其他交通费用</t>
  </si>
  <si>
    <t xml:space="preserve">    税金及附加费用</t>
  </si>
  <si>
    <t xml:space="preserve">    其他商品和服务支出</t>
  </si>
  <si>
    <t>三、对个人和家庭的补助</t>
  </si>
  <si>
    <t xml:space="preserve">    离休费</t>
  </si>
  <si>
    <t xml:space="preserve">    退休费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</si>
  <si>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退职（役）费</t>
    </r>
  </si>
  <si>
    <t xml:space="preserve">    抚恤金</t>
  </si>
  <si>
    <t xml:space="preserve">    生活补助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</si>
  <si>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救济费</t>
    </r>
  </si>
  <si>
    <t xml:space="preserve">    医疗费补助</t>
  </si>
  <si>
    <t xml:space="preserve">    助学金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</si>
  <si>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个人农业生产补贴</t>
    </r>
  </si>
  <si>
    <t xml:space="preserve">    奖励金</t>
  </si>
  <si>
    <t xml:space="preserve">    其他对个人和家庭的补助支出</t>
  </si>
  <si>
    <t>表7</t>
  </si>
  <si>
    <t>孝义市新义街道办事处2022年一般公共预算“三公”经费支出情况统计表</t>
  </si>
  <si>
    <t>合    计</t>
  </si>
  <si>
    <t>1、因公出国（境）费用</t>
  </si>
  <si>
    <t>2、公务接待费</t>
  </si>
  <si>
    <t>3、公务用车费</t>
  </si>
  <si>
    <t xml:space="preserve">      其中：（1）公务用车运行维护费</t>
  </si>
  <si>
    <t xml:space="preserve">            （2）公务用车购置费</t>
  </si>
  <si>
    <t xml:space="preserve">    注：按照中央、省预算公开规定，各级各部门公开的“三公”经费为一般公共预算安排的“三公”经费。“三公”经费包括因公出国（境）费用、公务接待费和公务用车购置费及运行费。1、因公出国（境）费用，指单位工作人员公务出国（境）的住宿费、旅费、伙食补助费、杂费、培训费等支出。2、公务接待费，指单位按规定开支的各类公务接待（含外宾接待）支出。3、公务用车购置费及运行费，指单位公务用车购置费及租用费、燃料费、维修费、过桥过路费、保险费等支出，公务用车指用于履行公务的机动车辆，包括一般公务用车和执法执勤用车。</t>
  </si>
  <si>
    <t>表8</t>
  </si>
  <si>
    <t>孝义市新义街道办事处2022年政府性基金预算收入表</t>
  </si>
  <si>
    <t>政府性基金预算收入</t>
  </si>
  <si>
    <t>表9</t>
  </si>
  <si>
    <t>孝义市新义街道办事处2022年政府性基金预算支出表</t>
  </si>
  <si>
    <t>2022年预算比2021年预算数增减</t>
  </si>
  <si>
    <t>表10</t>
  </si>
  <si>
    <t>孝义市新义街道办事处2022年国有资本经营预算收支预算表</t>
  </si>
  <si>
    <t>国有资本经营预算收入</t>
  </si>
  <si>
    <t>国有资本经营预算支出</t>
  </si>
  <si>
    <t>国有资本经营收入预算</t>
  </si>
  <si>
    <t>表11</t>
  </si>
  <si>
    <t>孝义市新义街道办事处2022年一般公共预算重点项目绩效目标表</t>
  </si>
  <si>
    <t>项目名称</t>
  </si>
  <si>
    <t>2022年预算金额</t>
  </si>
  <si>
    <t>其中</t>
  </si>
  <si>
    <t>预算科目名称</t>
  </si>
  <si>
    <t>预算科目代码</t>
  </si>
  <si>
    <t>支出内容</t>
  </si>
  <si>
    <t>绩效目标</t>
  </si>
  <si>
    <t>本级财力</t>
  </si>
  <si>
    <t>转移支付</t>
  </si>
  <si>
    <t>　失地农民补助</t>
  </si>
  <si>
    <t>其他农村生活救助</t>
  </si>
  <si>
    <t>2082502</t>
  </si>
  <si>
    <t>确保资金到位后按期下拨</t>
  </si>
  <si>
    <t>清洁取暖“煤改电“电费补贴</t>
  </si>
  <si>
    <t>其他城乡社区公共设施支出</t>
  </si>
  <si>
    <t>2120399</t>
  </si>
  <si>
    <t>确保资金到位后合理使用</t>
  </si>
  <si>
    <t>退役军人扶持再就业</t>
  </si>
  <si>
    <t>事业运行</t>
  </si>
  <si>
    <t>2010350</t>
  </si>
  <si>
    <t>社区办公场所2020年租赁费</t>
  </si>
  <si>
    <t>其他城乡社区管理事务支出</t>
  </si>
  <si>
    <t>2120199</t>
  </si>
  <si>
    <t>创建文明城市复查整改工程款</t>
  </si>
  <si>
    <t>三贤片区征收拆迁工作经费</t>
  </si>
  <si>
    <t>2120400</t>
  </si>
  <si>
    <t>社区经费</t>
  </si>
  <si>
    <t>表12</t>
  </si>
  <si>
    <t>孝义市新义街道办事处2022年政府采购预算表</t>
  </si>
  <si>
    <t>采购项目</t>
  </si>
  <si>
    <t>规格要求</t>
  </si>
  <si>
    <t>计量单位</t>
  </si>
  <si>
    <t>数量</t>
  </si>
  <si>
    <t>资     金     来     源</t>
  </si>
  <si>
    <t>需求时间</t>
  </si>
  <si>
    <t>总计</t>
  </si>
  <si>
    <t>纳入预算管理的政府性基金</t>
  </si>
  <si>
    <t>纳入专户管理的事业资金</t>
  </si>
  <si>
    <t>小   计</t>
  </si>
  <si>
    <t>经费拨款</t>
  </si>
  <si>
    <t>纳入预算管理的行政事业性收费安排的拨款</t>
  </si>
  <si>
    <t>罚没收入安排的拨款</t>
  </si>
  <si>
    <t>专项收入安排的拨款</t>
  </si>
  <si>
    <t>国有资源（资产）有偿使用收入安排资金</t>
  </si>
  <si>
    <t>A02010104-台式计算机</t>
  </si>
  <si>
    <t>电子</t>
  </si>
  <si>
    <t>台</t>
  </si>
  <si>
    <t>A02010105-便携式计算机</t>
  </si>
  <si>
    <t>A020204-多功能一体机</t>
  </si>
  <si>
    <t>A0201060901-扫描仪</t>
  </si>
  <si>
    <t>A020104-终端设备</t>
  </si>
  <si>
    <t>A020105-存储设备</t>
  </si>
  <si>
    <t>A020202-投影仪</t>
  </si>
  <si>
    <t>A020207-LED显示屏</t>
  </si>
  <si>
    <t>A0206180203-空调机</t>
  </si>
  <si>
    <t>A020699-其他电气设备</t>
  </si>
  <si>
    <t>A020807-电话通信设备</t>
  </si>
  <si>
    <t>A020899-其他通信设备</t>
  </si>
  <si>
    <t>A020999-其他广播、电视、电影设备</t>
  </si>
  <si>
    <t>A0601-床类</t>
  </si>
  <si>
    <t>木质</t>
  </si>
  <si>
    <t>张</t>
  </si>
  <si>
    <t>A0602-台、桌类</t>
  </si>
  <si>
    <t>A0603-椅凳类</t>
  </si>
  <si>
    <t>支</t>
  </si>
  <si>
    <t>A0605-柜类</t>
  </si>
  <si>
    <t>铁皮</t>
  </si>
  <si>
    <t>A0608-厨卫用具</t>
  </si>
  <si>
    <t>A0604-沙发类</t>
  </si>
  <si>
    <t>皮质</t>
  </si>
  <si>
    <t>A0606-架类</t>
  </si>
  <si>
    <t>A0609-组合家具</t>
  </si>
  <si>
    <t>套</t>
  </si>
  <si>
    <t>A0699-其他家具用具</t>
  </si>
  <si>
    <t>A9901-垃圾容器</t>
  </si>
  <si>
    <t>塑料</t>
  </si>
  <si>
    <t>个</t>
  </si>
  <si>
    <t>A090101-复印纸</t>
  </si>
  <si>
    <t>纸质</t>
  </si>
  <si>
    <t>箱</t>
  </si>
  <si>
    <t>A0999-其他办公消耗用品及类似物品</t>
  </si>
  <si>
    <t>消耗用品</t>
  </si>
  <si>
    <t>A0902-硒鼓、粉盒</t>
  </si>
  <si>
    <t>C081401-印刷服务</t>
  </si>
  <si>
    <t>车辆加油服务</t>
  </si>
  <si>
    <t>车辆维修和保养服务</t>
  </si>
  <si>
    <t>机动车保险服务</t>
  </si>
  <si>
    <t>表13</t>
  </si>
  <si>
    <t>孝义新义街道办事处2022年政府购买服务支出预算表</t>
  </si>
  <si>
    <t>购买服务内容</t>
  </si>
  <si>
    <t>承接主体</t>
  </si>
  <si>
    <t>一般公共预算资金</t>
  </si>
  <si>
    <t>其他收入安排资金</t>
  </si>
</sst>
</file>

<file path=xl/styles.xml><?xml version="1.0" encoding="utf-8"?>
<styleSheet xmlns="http://schemas.openxmlformats.org/spreadsheetml/2006/main">
  <numFmts count="8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* #,##0.0;* \-#,##0.0;* &quot;&quot;??;@"/>
    <numFmt numFmtId="178" formatCode="0_ "/>
    <numFmt numFmtId="179" formatCode="0.0_ "/>
  </numFmts>
  <fonts count="36"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4"/>
      <name val="黑体"/>
      <charset val="134"/>
    </font>
    <font>
      <b/>
      <sz val="18"/>
      <name val="宋体"/>
      <charset val="134"/>
    </font>
    <font>
      <sz val="11"/>
      <color rgb="FF000000"/>
      <name val="宋体"/>
      <charset val="0"/>
    </font>
    <font>
      <b/>
      <sz val="18"/>
      <color indexed="8"/>
      <name val="宋体"/>
      <charset val="0"/>
    </font>
    <font>
      <sz val="11"/>
      <color indexed="8"/>
      <name val="宋体"/>
      <charset val="0"/>
    </font>
    <font>
      <sz val="10"/>
      <color indexed="8"/>
      <name val="宋体"/>
      <charset val="0"/>
    </font>
    <font>
      <sz val="12"/>
      <name val="楷体_GB2312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8"/>
      <name val="宋体"/>
      <charset val="134"/>
    </font>
    <font>
      <sz val="16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 applyProtection="0"/>
    <xf numFmtId="42" fontId="5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7" borderId="16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5" fillId="16" borderId="17" applyNumberFormat="0" applyFon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7" fillId="3" borderId="14" applyNumberFormat="0" applyAlignment="0" applyProtection="0">
      <alignment vertical="center"/>
    </xf>
    <xf numFmtId="0" fontId="34" fillId="3" borderId="16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0" fillId="0" borderId="0" applyProtection="0"/>
  </cellStyleXfs>
  <cellXfs count="160">
    <xf numFmtId="0" fontId="0" fillId="0" borderId="0" xfId="0" applyProtection="1"/>
    <xf numFmtId="49" fontId="0" fillId="0" borderId="0" xfId="0" applyNumberFormat="1" applyFont="1" applyFill="1" applyAlignment="1" applyProtection="1">
      <alignment horizontal="left" vertical="center"/>
    </xf>
    <xf numFmtId="0" fontId="0" fillId="0" borderId="0" xfId="49" applyProtection="1"/>
    <xf numFmtId="0" fontId="0" fillId="0" borderId="0" xfId="49" applyAlignment="1" applyProtection="1">
      <alignment wrapText="1"/>
    </xf>
    <xf numFmtId="49" fontId="1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/>
    </xf>
    <xf numFmtId="176" fontId="0" fillId="0" borderId="5" xfId="0" applyNumberFormat="1" applyFont="1" applyFill="1" applyBorder="1" applyAlignment="1" applyProtection="1">
      <alignment horizontal="center" vertical="center"/>
    </xf>
    <xf numFmtId="49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49" applyFont="1" applyBorder="1" applyProtection="1"/>
    <xf numFmtId="0" fontId="0" fillId="0" borderId="2" xfId="49" applyFont="1" applyBorder="1" applyAlignment="1" applyProtection="1">
      <alignment wrapText="1"/>
    </xf>
    <xf numFmtId="49" fontId="0" fillId="0" borderId="4" xfId="0" applyNumberFormat="1" applyFont="1" applyFill="1" applyBorder="1" applyAlignment="1" applyProtection="1">
      <alignment horizontal="center" vertical="center"/>
    </xf>
    <xf numFmtId="49" fontId="0" fillId="0" borderId="7" xfId="0" applyNumberFormat="1" applyFont="1" applyFill="1" applyBorder="1" applyAlignment="1" applyProtection="1">
      <alignment horizontal="center" vertical="center"/>
    </xf>
    <xf numFmtId="0" fontId="3" fillId="0" borderId="2" xfId="49" applyFont="1" applyBorder="1" applyProtection="1"/>
    <xf numFmtId="0" fontId="3" fillId="0" borderId="2" xfId="49" applyFont="1" applyBorder="1" applyAlignment="1" applyProtection="1">
      <alignment wrapText="1"/>
    </xf>
    <xf numFmtId="176" fontId="0" fillId="0" borderId="0" xfId="0" applyNumberFormat="1" applyFont="1" applyAlignment="1">
      <alignment horizontal="right" vertical="center"/>
    </xf>
    <xf numFmtId="176" fontId="0" fillId="0" borderId="7" xfId="0" applyNumberFormat="1" applyFont="1" applyFill="1" applyBorder="1" applyAlignment="1" applyProtection="1">
      <alignment horizontal="center" vertical="center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49" fontId="0" fillId="2" borderId="2" xfId="49" applyNumberFormat="1" applyFont="1" applyFill="1" applyBorder="1" applyAlignment="1" applyProtection="1">
      <alignment horizontal="center" vertical="center" wrapText="1"/>
    </xf>
    <xf numFmtId="176" fontId="0" fillId="0" borderId="6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49" fontId="1" fillId="0" borderId="0" xfId="0" applyNumberFormat="1" applyFont="1" applyFill="1" applyAlignment="1" applyProtection="1">
      <alignment horizontal="center" vertical="center"/>
    </xf>
    <xf numFmtId="176" fontId="0" fillId="0" borderId="8" xfId="0" applyNumberFormat="1" applyFont="1" applyBorder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Fill="1" applyBorder="1" applyAlignment="1" applyProtection="1">
      <alignment horizontal="center" vertical="center"/>
    </xf>
    <xf numFmtId="178" fontId="0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vertical="center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177" fontId="0" fillId="0" borderId="2" xfId="0" applyNumberFormat="1" applyFont="1" applyFill="1" applyBorder="1" applyAlignment="1">
      <alignment horizontal="center" vertical="center"/>
    </xf>
    <xf numFmtId="178" fontId="0" fillId="0" borderId="7" xfId="0" applyNumberFormat="1" applyFont="1" applyFill="1" applyBorder="1" applyAlignment="1">
      <alignment horizontal="center" vertical="center"/>
    </xf>
    <xf numFmtId="0" fontId="0" fillId="0" borderId="2" xfId="0" applyBorder="1" applyProtection="1"/>
    <xf numFmtId="49" fontId="0" fillId="0" borderId="5" xfId="0" applyNumberFormat="1" applyFont="1" applyFill="1" applyBorder="1" applyAlignment="1" applyProtection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77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centerContinuous" vertical="center"/>
    </xf>
    <xf numFmtId="177" fontId="0" fillId="0" borderId="3" xfId="0" applyNumberFormat="1" applyFont="1" applyFill="1" applyBorder="1" applyAlignment="1" applyProtection="1">
      <alignment horizontal="center" vertical="center" wrapText="1"/>
    </xf>
    <xf numFmtId="177" fontId="0" fillId="0" borderId="6" xfId="0" applyNumberFormat="1" applyFont="1" applyFill="1" applyBorder="1" applyAlignment="1" applyProtection="1">
      <alignment horizontal="center" vertical="center" wrapText="1"/>
    </xf>
    <xf numFmtId="177" fontId="0" fillId="0" borderId="2" xfId="0" applyNumberFormat="1" applyFont="1" applyFill="1" applyBorder="1" applyAlignment="1">
      <alignment vertical="center"/>
    </xf>
    <xf numFmtId="178" fontId="0" fillId="0" borderId="0" xfId="0" applyNumberFormat="1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left"/>
    </xf>
    <xf numFmtId="49" fontId="7" fillId="0" borderId="0" xfId="0" applyNumberFormat="1" applyFont="1" applyFill="1" applyAlignment="1" applyProtection="1">
      <alignment horizontal="center" vertical="center"/>
    </xf>
    <xf numFmtId="49" fontId="0" fillId="2" borderId="0" xfId="0" applyNumberFormat="1" applyFont="1" applyFill="1" applyAlignment="1" applyProtection="1">
      <alignment horizontal="left" vertical="center" wrapText="1"/>
    </xf>
    <xf numFmtId="176" fontId="0" fillId="0" borderId="0" xfId="0" applyNumberFormat="1" applyFont="1" applyFill="1" applyAlignment="1" applyProtection="1">
      <alignment vertical="center" wrapText="1"/>
    </xf>
    <xf numFmtId="176" fontId="0" fillId="0" borderId="8" xfId="0" applyNumberFormat="1" applyFont="1" applyFill="1" applyBorder="1" applyAlignment="1" applyProtection="1">
      <alignment horizontal="right" vertical="center" wrapText="1"/>
    </xf>
    <xf numFmtId="177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 wrapText="1"/>
    </xf>
    <xf numFmtId="176" fontId="0" fillId="0" borderId="7" xfId="0" applyNumberFormat="1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/>
    </xf>
    <xf numFmtId="4" fontId="0" fillId="0" borderId="2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Protection="1"/>
    <xf numFmtId="0" fontId="9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right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Protection="1"/>
    <xf numFmtId="0" fontId="0" fillId="0" borderId="0" xfId="0" applyFont="1" applyAlignment="1" applyProtection="1">
      <alignment horizontal="center"/>
    </xf>
    <xf numFmtId="0" fontId="4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center"/>
    </xf>
    <xf numFmtId="0" fontId="0" fillId="0" borderId="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vertical="center"/>
      <protection locked="0"/>
    </xf>
    <xf numFmtId="178" fontId="0" fillId="0" borderId="2" xfId="0" applyNumberFormat="1" applyFont="1" applyBorder="1" applyAlignment="1" applyProtection="1">
      <alignment vertical="center"/>
      <protection locked="0"/>
    </xf>
    <xf numFmtId="178" fontId="0" fillId="0" borderId="1" xfId="0" applyNumberFormat="1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49" fontId="0" fillId="0" borderId="7" xfId="0" applyNumberFormat="1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right" vertical="center"/>
    </xf>
    <xf numFmtId="0" fontId="7" fillId="0" borderId="0" xfId="0" applyFont="1" applyAlignment="1" applyProtection="1"/>
    <xf numFmtId="0" fontId="0" fillId="0" borderId="0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0" fontId="7" fillId="0" borderId="0" xfId="0" applyFont="1" applyAlignment="1" applyProtection="1">
      <alignment horizontal="center" vertical="center"/>
    </xf>
    <xf numFmtId="0" fontId="12" fillId="0" borderId="10" xfId="0" applyFont="1" applyBorder="1" applyAlignment="1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0" fillId="0" borderId="11" xfId="0" applyFont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2" xfId="0" applyFont="1" applyBorder="1" applyAlignment="1" applyProtection="1">
      <alignment horizontal="left" vertical="center" wrapText="1"/>
    </xf>
    <xf numFmtId="0" fontId="0" fillId="0" borderId="12" xfId="0" applyFont="1" applyBorder="1" applyAlignment="1" applyProtection="1">
      <alignment vertical="center"/>
    </xf>
    <xf numFmtId="0" fontId="14" fillId="0" borderId="13" xfId="0" applyFont="1" applyBorder="1" applyAlignment="1" applyProtection="1">
      <alignment horizontal="left" vertical="center" wrapText="1"/>
    </xf>
    <xf numFmtId="0" fontId="0" fillId="0" borderId="0" xfId="0" applyFont="1" applyBorder="1" applyProtection="1"/>
    <xf numFmtId="0" fontId="0" fillId="0" borderId="0" xfId="0" applyBorder="1" applyProtection="1"/>
    <xf numFmtId="0" fontId="7" fillId="0" borderId="0" xfId="0" applyFont="1" applyBorder="1" applyAlignment="1" applyProtection="1">
      <alignment horizontal="center" wrapText="1"/>
    </xf>
    <xf numFmtId="0" fontId="0" fillId="0" borderId="0" xfId="0" applyAlignment="1" applyProtection="1">
      <alignment horizontal="right"/>
    </xf>
    <xf numFmtId="0" fontId="0" fillId="0" borderId="2" xfId="0" applyFont="1" applyBorder="1" applyAlignment="1" applyProtection="1">
      <alignment horizontal="center"/>
    </xf>
    <xf numFmtId="0" fontId="0" fillId="0" borderId="2" xfId="0" applyFont="1" applyBorder="1" applyProtection="1"/>
    <xf numFmtId="176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Font="1" applyFill="1" applyBorder="1" applyProtection="1"/>
    <xf numFmtId="0" fontId="4" fillId="0" borderId="0" xfId="0" applyFont="1" applyFill="1" applyAlignment="1" applyProtection="1">
      <alignment vertical="center"/>
    </xf>
    <xf numFmtId="0" fontId="0" fillId="0" borderId="0" xfId="0" applyFill="1" applyProtection="1"/>
    <xf numFmtId="0" fontId="3" fillId="0" borderId="0" xfId="0" applyFont="1" applyFill="1" applyProtection="1"/>
    <xf numFmtId="178" fontId="0" fillId="0" borderId="0" xfId="0" applyNumberFormat="1" applyFont="1" applyFill="1" applyBorder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left"/>
    </xf>
    <xf numFmtId="0" fontId="7" fillId="0" borderId="0" xfId="0" applyFont="1" applyFill="1" applyAlignment="1" applyProtection="1">
      <alignment horizontal="center"/>
    </xf>
    <xf numFmtId="0" fontId="0" fillId="0" borderId="8" xfId="0" applyFont="1" applyFill="1" applyBorder="1" applyAlignment="1" applyProtection="1">
      <alignment vertical="center"/>
    </xf>
    <xf numFmtId="0" fontId="0" fillId="0" borderId="2" xfId="0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 applyProtection="1">
      <alignment horizontal="left" vertical="center"/>
    </xf>
    <xf numFmtId="49" fontId="0" fillId="0" borderId="2" xfId="0" applyNumberFormat="1" applyFont="1" applyFill="1" applyBorder="1" applyAlignment="1" applyProtection="1">
      <alignment horizontal="left" vertical="center"/>
    </xf>
    <xf numFmtId="176" fontId="0" fillId="0" borderId="2" xfId="0" applyNumberFormat="1" applyFont="1" applyFill="1" applyBorder="1" applyAlignment="1" applyProtection="1">
      <alignment horizontal="center" vertical="center"/>
    </xf>
    <xf numFmtId="176" fontId="0" fillId="0" borderId="2" xfId="0" applyNumberFormat="1" applyFont="1" applyFill="1" applyBorder="1" applyAlignment="1" applyProtection="1">
      <alignment horizontal="center" vertical="center"/>
    </xf>
    <xf numFmtId="49" fontId="0" fillId="0" borderId="2" xfId="0" applyNumberFormat="1" applyFill="1" applyBorder="1" applyAlignment="1" applyProtection="1">
      <alignment horizontal="left" vertical="center"/>
    </xf>
    <xf numFmtId="49" fontId="0" fillId="0" borderId="2" xfId="0" applyNumberFormat="1" applyFill="1" applyBorder="1" applyAlignment="1" applyProtection="1">
      <alignment horizontal="left" vertical="center" wrapText="1"/>
    </xf>
    <xf numFmtId="49" fontId="0" fillId="0" borderId="2" xfId="0" applyNumberFormat="1" applyFont="1" applyFill="1" applyBorder="1" applyAlignment="1" applyProtection="1">
      <alignment horizontal="left" vertical="center" shrinkToFit="1"/>
    </xf>
    <xf numFmtId="178" fontId="0" fillId="0" borderId="4" xfId="0" applyNumberFormat="1" applyFont="1" applyFill="1" applyBorder="1" applyAlignment="1" applyProtection="1">
      <alignment horizontal="center" vertical="center"/>
      <protection locked="0"/>
    </xf>
    <xf numFmtId="178" fontId="0" fillId="0" borderId="7" xfId="0" applyNumberFormat="1" applyFont="1" applyFill="1" applyBorder="1" applyAlignment="1" applyProtection="1">
      <alignment horizontal="center" vertical="center"/>
      <protection locked="0"/>
    </xf>
    <xf numFmtId="176" fontId="0" fillId="0" borderId="2" xfId="0" applyNumberFormat="1" applyFont="1" applyFill="1" applyBorder="1" applyAlignment="1" applyProtection="1">
      <alignment vertical="center"/>
      <protection locked="0"/>
    </xf>
    <xf numFmtId="0" fontId="0" fillId="0" borderId="0" xfId="0" applyFont="1" applyFill="1" applyAlignment="1" applyProtection="1">
      <alignment horizontal="center"/>
    </xf>
    <xf numFmtId="0" fontId="0" fillId="0" borderId="8" xfId="0" applyFont="1" applyFill="1" applyBorder="1" applyAlignment="1" applyProtection="1">
      <alignment horizontal="right" vertical="center"/>
    </xf>
    <xf numFmtId="176" fontId="0" fillId="0" borderId="2" xfId="0" applyNumberFormat="1" applyFont="1" applyFill="1" applyBorder="1" applyAlignment="1" applyProtection="1">
      <alignment horizontal="right" vertical="center"/>
    </xf>
    <xf numFmtId="176" fontId="0" fillId="0" borderId="2" xfId="0" applyNumberFormat="1" applyFont="1" applyFill="1" applyBorder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right" vertical="center"/>
    </xf>
    <xf numFmtId="0" fontId="16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0" fillId="0" borderId="0" xfId="0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0" fillId="0" borderId="2" xfId="0" applyFont="1" applyFill="1" applyBorder="1" applyAlignment="1" applyProtection="1">
      <alignment horizontal="left" vertical="center"/>
    </xf>
    <xf numFmtId="49" fontId="0" fillId="0" borderId="2" xfId="0" applyNumberFormat="1" applyFont="1" applyFill="1" applyBorder="1" applyAlignment="1" applyProtection="1">
      <alignment horizontal="left" vertical="center"/>
    </xf>
    <xf numFmtId="176" fontId="0" fillId="0" borderId="2" xfId="0" applyNumberFormat="1" applyFont="1" applyBorder="1" applyAlignment="1" applyProtection="1">
      <alignment horizontal="center" vertical="center"/>
      <protection locked="0"/>
    </xf>
    <xf numFmtId="49" fontId="0" fillId="0" borderId="2" xfId="0" applyNumberFormat="1" applyFill="1" applyBorder="1" applyAlignment="1" applyProtection="1">
      <alignment horizontal="left" vertical="center"/>
    </xf>
    <xf numFmtId="49" fontId="0" fillId="0" borderId="2" xfId="0" applyNumberFormat="1" applyFill="1" applyBorder="1" applyAlignment="1" applyProtection="1">
      <alignment horizontal="left" vertical="center" wrapText="1"/>
    </xf>
    <xf numFmtId="179" fontId="0" fillId="0" borderId="2" xfId="0" applyNumberFormat="1" applyFont="1" applyFill="1" applyBorder="1" applyAlignment="1" applyProtection="1">
      <alignment horizontal="center" vertical="center"/>
    </xf>
    <xf numFmtId="49" fontId="0" fillId="0" borderId="2" xfId="0" applyNumberFormat="1" applyFont="1" applyFill="1" applyBorder="1" applyAlignment="1" applyProtection="1">
      <alignment horizontal="left" vertical="center" shrinkToFit="1"/>
    </xf>
    <xf numFmtId="176" fontId="0" fillId="0" borderId="2" xfId="0" applyNumberFormat="1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/>
    </xf>
    <xf numFmtId="176" fontId="0" fillId="0" borderId="2" xfId="0" applyNumberFormat="1" applyFont="1" applyBorder="1" applyAlignment="1" applyProtection="1">
      <alignment horizontal="right" vertical="center"/>
    </xf>
    <xf numFmtId="178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Font="1" applyBorder="1" applyAlignment="1" applyProtection="1" quotePrefix="1">
      <alignment horizontal="center" vertical="center"/>
    </xf>
    <xf numFmtId="0" fontId="0" fillId="0" borderId="1" xfId="0" applyFont="1" applyBorder="1" applyAlignment="1" applyProtection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！2015年省级部门预算录入表（附件5）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showGridLines="0" showZeros="0" view="pageBreakPreview" zoomScaleNormal="100" topLeftCell="A18" workbookViewId="0">
      <selection activeCell="G8" sqref="G8"/>
    </sheetView>
  </sheetViews>
  <sheetFormatPr defaultColWidth="6.875" defaultRowHeight="11.25" outlineLevelCol="7"/>
  <cols>
    <col min="1" max="1" width="33" style="67" customWidth="1"/>
    <col min="2" max="4" width="9.25" style="67" customWidth="1"/>
    <col min="5" max="5" width="34.125" style="67" customWidth="1"/>
    <col min="6" max="8" width="10.25" style="67" customWidth="1"/>
    <col min="9" max="16384" width="6.875" style="67"/>
  </cols>
  <sheetData>
    <row r="1" ht="16.5" customHeight="1" spans="1:8">
      <c r="A1" s="77" t="s">
        <v>0</v>
      </c>
      <c r="B1" s="77"/>
      <c r="C1" s="77"/>
      <c r="D1" s="134"/>
      <c r="E1" s="134"/>
      <c r="F1" s="134"/>
      <c r="G1" s="134"/>
      <c r="H1" s="135"/>
    </row>
    <row r="2" ht="18.75" customHeight="1" spans="1:8">
      <c r="A2" s="136"/>
      <c r="B2" s="136"/>
      <c r="C2" s="136"/>
      <c r="D2" s="134"/>
      <c r="E2" s="134"/>
      <c r="F2" s="134"/>
      <c r="G2" s="134"/>
      <c r="H2" s="135"/>
    </row>
    <row r="3" ht="21" customHeight="1" spans="1:8">
      <c r="A3" s="93" t="s">
        <v>1</v>
      </c>
      <c r="B3" s="93"/>
      <c r="C3" s="93"/>
      <c r="D3" s="93"/>
      <c r="E3" s="93"/>
      <c r="F3" s="93"/>
      <c r="G3" s="93"/>
      <c r="H3" s="93"/>
    </row>
    <row r="4" ht="14.25" customHeight="1" spans="1:8">
      <c r="A4" s="137"/>
      <c r="B4" s="137"/>
      <c r="C4" s="137"/>
      <c r="D4" s="137"/>
      <c r="E4" s="137"/>
      <c r="F4" s="137"/>
      <c r="G4" s="137"/>
      <c r="H4" s="95" t="s">
        <v>2</v>
      </c>
    </row>
    <row r="5" ht="24" customHeight="1" spans="1:8">
      <c r="A5" s="160" t="s">
        <v>3</v>
      </c>
      <c r="B5" s="78"/>
      <c r="C5" s="78"/>
      <c r="D5" s="78"/>
      <c r="E5" s="160" t="s">
        <v>4</v>
      </c>
      <c r="F5" s="78"/>
      <c r="G5" s="78"/>
      <c r="H5" s="78"/>
    </row>
    <row r="6" ht="24" customHeight="1" spans="1:8">
      <c r="A6" s="161" t="s">
        <v>5</v>
      </c>
      <c r="B6" s="141" t="s">
        <v>6</v>
      </c>
      <c r="C6" s="157"/>
      <c r="D6" s="142"/>
      <c r="E6" s="155" t="s">
        <v>7</v>
      </c>
      <c r="F6" s="141" t="s">
        <v>6</v>
      </c>
      <c r="G6" s="157"/>
      <c r="H6" s="142"/>
    </row>
    <row r="7" ht="48.75" customHeight="1" spans="1:8">
      <c r="A7" s="143"/>
      <c r="B7" s="90" t="s">
        <v>8</v>
      </c>
      <c r="C7" s="90" t="s">
        <v>9</v>
      </c>
      <c r="D7" s="90" t="s">
        <v>10</v>
      </c>
      <c r="E7" s="156"/>
      <c r="F7" s="90" t="s">
        <v>8</v>
      </c>
      <c r="G7" s="90" t="s">
        <v>9</v>
      </c>
      <c r="H7" s="90" t="s">
        <v>10</v>
      </c>
    </row>
    <row r="8" ht="24" customHeight="1" spans="1:8">
      <c r="A8" s="82" t="s">
        <v>11</v>
      </c>
      <c r="B8" s="110">
        <v>2601.16</v>
      </c>
      <c r="C8" s="110">
        <v>2933.54</v>
      </c>
      <c r="D8" s="158">
        <f>(C8-B8)/B8*100</f>
        <v>12.7781451352474</v>
      </c>
      <c r="E8" s="80" t="s">
        <v>12</v>
      </c>
      <c r="F8" s="110">
        <v>1226.11</v>
      </c>
      <c r="G8" s="110">
        <v>1148.92</v>
      </c>
      <c r="H8" s="158">
        <f>(G8-F8)/F8*100</f>
        <v>-6.29551997781601</v>
      </c>
    </row>
    <row r="9" ht="24" customHeight="1" spans="1:8">
      <c r="A9" s="82" t="s">
        <v>13</v>
      </c>
      <c r="B9" s="82"/>
      <c r="C9" s="82"/>
      <c r="D9" s="86"/>
      <c r="E9" s="80" t="s">
        <v>14</v>
      </c>
      <c r="F9" s="80"/>
      <c r="G9" s="80"/>
      <c r="H9" s="158"/>
    </row>
    <row r="10" ht="24" customHeight="1" spans="1:8">
      <c r="A10" s="82" t="s">
        <v>15</v>
      </c>
      <c r="B10" s="82"/>
      <c r="C10" s="82"/>
      <c r="D10" s="82"/>
      <c r="E10" s="80" t="s">
        <v>16</v>
      </c>
      <c r="F10" s="80"/>
      <c r="G10" s="80"/>
      <c r="H10" s="158"/>
    </row>
    <row r="11" ht="24" customHeight="1" spans="1:8">
      <c r="A11" s="82" t="s">
        <v>17</v>
      </c>
      <c r="B11" s="82"/>
      <c r="C11" s="82"/>
      <c r="D11" s="82"/>
      <c r="E11" s="82" t="s">
        <v>18</v>
      </c>
      <c r="F11" s="82"/>
      <c r="G11" s="82"/>
      <c r="H11" s="158"/>
    </row>
    <row r="12" ht="24" customHeight="1" spans="1:8">
      <c r="A12" s="82"/>
      <c r="B12" s="82"/>
      <c r="C12" s="82"/>
      <c r="D12" s="82"/>
      <c r="E12" s="80" t="s">
        <v>19</v>
      </c>
      <c r="F12" s="80"/>
      <c r="G12" s="80"/>
      <c r="H12" s="158"/>
    </row>
    <row r="13" ht="24" customHeight="1" spans="1:8">
      <c r="A13" s="82"/>
      <c r="B13" s="82"/>
      <c r="C13" s="82"/>
      <c r="D13" s="82"/>
      <c r="E13" s="80" t="s">
        <v>20</v>
      </c>
      <c r="F13" s="80"/>
      <c r="G13" s="80"/>
      <c r="H13" s="158"/>
    </row>
    <row r="14" ht="24" customHeight="1" spans="1:8">
      <c r="A14" s="82"/>
      <c r="B14" s="82"/>
      <c r="C14" s="82"/>
      <c r="D14" s="82"/>
      <c r="E14" s="82" t="s">
        <v>21</v>
      </c>
      <c r="F14" s="82"/>
      <c r="G14" s="82"/>
      <c r="H14" s="158"/>
    </row>
    <row r="15" ht="24" customHeight="1" spans="1:8">
      <c r="A15" s="82"/>
      <c r="B15" s="82"/>
      <c r="C15" s="82"/>
      <c r="D15" s="82"/>
      <c r="E15" s="82" t="s">
        <v>22</v>
      </c>
      <c r="F15" s="110">
        <v>710.77</v>
      </c>
      <c r="G15" s="110">
        <v>746.73</v>
      </c>
      <c r="H15" s="158">
        <f>(G15-F15)/F15*100</f>
        <v>5.05930188387243</v>
      </c>
    </row>
    <row r="16" ht="24" customHeight="1" spans="1:8">
      <c r="A16" s="82"/>
      <c r="B16" s="82"/>
      <c r="C16" s="82"/>
      <c r="D16" s="82"/>
      <c r="E16" s="80" t="s">
        <v>23</v>
      </c>
      <c r="F16" s="110">
        <v>56.07</v>
      </c>
      <c r="G16" s="110">
        <v>58.68</v>
      </c>
      <c r="H16" s="158">
        <f>(G16-F16)/F16*100</f>
        <v>4.65489566613162</v>
      </c>
    </row>
    <row r="17" ht="24" customHeight="1" spans="1:8">
      <c r="A17" s="82"/>
      <c r="B17" s="82"/>
      <c r="C17" s="82"/>
      <c r="D17" s="82"/>
      <c r="E17" s="80" t="s">
        <v>24</v>
      </c>
      <c r="F17" s="110"/>
      <c r="G17" s="110"/>
      <c r="H17" s="158"/>
    </row>
    <row r="18" ht="24" customHeight="1" spans="1:8">
      <c r="A18" s="82"/>
      <c r="B18" s="82"/>
      <c r="C18" s="82"/>
      <c r="D18" s="82"/>
      <c r="E18" s="82" t="s">
        <v>25</v>
      </c>
      <c r="F18" s="110">
        <v>483.85</v>
      </c>
      <c r="G18" s="159">
        <v>827</v>
      </c>
      <c r="H18" s="158">
        <f>(G18-F18)/F18*100</f>
        <v>70.9207398987289</v>
      </c>
    </row>
    <row r="19" ht="24" customHeight="1" spans="1:8">
      <c r="A19" s="82"/>
      <c r="B19" s="82"/>
      <c r="C19" s="82"/>
      <c r="D19" s="82"/>
      <c r="E19" s="82" t="s">
        <v>26</v>
      </c>
      <c r="F19" s="110">
        <v>32.16</v>
      </c>
      <c r="G19" s="110">
        <v>27.08</v>
      </c>
      <c r="H19" s="158">
        <f>(G19-F19)/F19*100</f>
        <v>-15.7960199004975</v>
      </c>
    </row>
    <row r="20" ht="24" customHeight="1" spans="1:8">
      <c r="A20" s="82"/>
      <c r="B20" s="82"/>
      <c r="C20" s="82"/>
      <c r="D20" s="82"/>
      <c r="E20" s="82" t="s">
        <v>27</v>
      </c>
      <c r="F20" s="82"/>
      <c r="G20" s="82"/>
      <c r="H20" s="158"/>
    </row>
    <row r="21" ht="24" customHeight="1" spans="1:8">
      <c r="A21" s="82"/>
      <c r="B21" s="82"/>
      <c r="C21" s="82"/>
      <c r="D21" s="82"/>
      <c r="E21" s="82" t="s">
        <v>28</v>
      </c>
      <c r="F21" s="82"/>
      <c r="G21" s="82"/>
      <c r="H21" s="158"/>
    </row>
    <row r="22" ht="24" customHeight="1" spans="1:8">
      <c r="A22" s="82"/>
      <c r="B22" s="82"/>
      <c r="C22" s="82"/>
      <c r="D22" s="82"/>
      <c r="E22" s="82" t="s">
        <v>29</v>
      </c>
      <c r="F22" s="110"/>
      <c r="G22" s="110">
        <v>0.2</v>
      </c>
      <c r="H22" s="158"/>
    </row>
    <row r="23" ht="24" customHeight="1" spans="1:8">
      <c r="A23" s="82"/>
      <c r="B23" s="82"/>
      <c r="C23" s="82"/>
      <c r="D23" s="82"/>
      <c r="E23" s="82" t="s">
        <v>30</v>
      </c>
      <c r="F23" s="82"/>
      <c r="G23" s="82"/>
      <c r="H23" s="158"/>
    </row>
    <row r="24" ht="24" customHeight="1" spans="1:8">
      <c r="A24" s="82"/>
      <c r="B24" s="82"/>
      <c r="C24" s="82"/>
      <c r="D24" s="82"/>
      <c r="E24" s="82" t="s">
        <v>31</v>
      </c>
      <c r="F24" s="82"/>
      <c r="G24" s="82"/>
      <c r="H24" s="158"/>
    </row>
    <row r="25" ht="24" customHeight="1" spans="1:8">
      <c r="A25" s="82"/>
      <c r="B25" s="82"/>
      <c r="C25" s="82"/>
      <c r="D25" s="82"/>
      <c r="E25" s="82" t="s">
        <v>32</v>
      </c>
      <c r="F25" s="110">
        <v>92.2</v>
      </c>
      <c r="G25" s="110">
        <v>124.93</v>
      </c>
      <c r="H25" s="158">
        <f>(G25-F25)/F25*100</f>
        <v>35.4989154013015</v>
      </c>
    </row>
    <row r="26" ht="24" customHeight="1" spans="1:8">
      <c r="A26" s="82"/>
      <c r="B26" s="82"/>
      <c r="C26" s="82"/>
      <c r="D26" s="82"/>
      <c r="E26" s="82" t="s">
        <v>33</v>
      </c>
      <c r="F26" s="82"/>
      <c r="G26" s="82"/>
      <c r="H26" s="82"/>
    </row>
    <row r="27" ht="24" customHeight="1" spans="1:8">
      <c r="A27" s="82"/>
      <c r="B27" s="82"/>
      <c r="C27" s="82"/>
      <c r="D27" s="82"/>
      <c r="E27" s="82" t="s">
        <v>34</v>
      </c>
      <c r="F27" s="82"/>
      <c r="G27" s="82"/>
      <c r="H27" s="82"/>
    </row>
    <row r="28" ht="24" customHeight="1" spans="1:8">
      <c r="A28" s="82"/>
      <c r="B28" s="82"/>
      <c r="C28" s="82"/>
      <c r="D28" s="82"/>
      <c r="E28" s="82" t="s">
        <v>35</v>
      </c>
      <c r="F28" s="109"/>
      <c r="G28" s="109"/>
      <c r="H28" s="82"/>
    </row>
    <row r="29" ht="24" customHeight="1" spans="1:8">
      <c r="A29" s="78" t="s">
        <v>36</v>
      </c>
      <c r="B29" s="78">
        <f>SUM(B8:B28)</f>
        <v>2601.16</v>
      </c>
      <c r="C29" s="78">
        <f>SUM(C8:C28)</f>
        <v>2933.54</v>
      </c>
      <c r="D29" s="151">
        <f>SUM(D8:D28)</f>
        <v>12.7781451352474</v>
      </c>
      <c r="E29" s="78" t="s">
        <v>37</v>
      </c>
      <c r="F29" s="78">
        <f>SUM(F8:F28)</f>
        <v>2601.16</v>
      </c>
      <c r="G29" s="78">
        <f>SUM(G8:G28)</f>
        <v>2933.54</v>
      </c>
      <c r="H29" s="158">
        <f>(G29-F29)/F29*100</f>
        <v>12.7781451352473</v>
      </c>
    </row>
    <row r="30" ht="24" customHeight="1"/>
  </sheetData>
  <autoFilter ref="A3:H29">
    <extLst/>
  </autoFilter>
  <mergeCells count="7">
    <mergeCell ref="A3:H3"/>
    <mergeCell ref="A5:D5"/>
    <mergeCell ref="E5:H5"/>
    <mergeCell ref="B6:D6"/>
    <mergeCell ref="F6:H6"/>
    <mergeCell ref="A6:A7"/>
    <mergeCell ref="E6:E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 horizont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showGridLines="0" showZeros="0" topLeftCell="A10" workbookViewId="0">
      <selection activeCell="C8" sqref="C8"/>
    </sheetView>
  </sheetViews>
  <sheetFormatPr defaultColWidth="6.875" defaultRowHeight="11.25"/>
  <cols>
    <col min="1" max="8" width="14.9" style="67" customWidth="1"/>
    <col min="9" max="11" width="9.875" style="67" customWidth="1"/>
    <col min="12" max="16384" width="6.875" style="67"/>
  </cols>
  <sheetData>
    <row r="1" ht="16.5" customHeight="1" spans="1:11">
      <c r="A1" s="51" t="s">
        <v>169</v>
      </c>
      <c r="B1" s="52"/>
      <c r="C1" s="52"/>
      <c r="D1" s="52"/>
      <c r="E1" s="52"/>
      <c r="F1" s="52"/>
      <c r="G1" s="52"/>
      <c r="H1" s="52"/>
      <c r="I1" s="52"/>
      <c r="J1" s="74"/>
      <c r="K1" s="74"/>
    </row>
    <row r="2" ht="37" customHeight="1" spans="1:8">
      <c r="A2" s="68" t="s">
        <v>170</v>
      </c>
      <c r="B2" s="68"/>
      <c r="C2" s="68"/>
      <c r="D2" s="68"/>
      <c r="E2" s="68"/>
      <c r="F2" s="68"/>
      <c r="G2" s="68"/>
      <c r="H2" s="68"/>
    </row>
    <row r="3" ht="23" customHeight="1" spans="1:8">
      <c r="A3" s="69"/>
      <c r="B3" s="69"/>
      <c r="C3" s="69"/>
      <c r="D3" s="69"/>
      <c r="E3" s="69"/>
      <c r="F3" s="69"/>
      <c r="G3" s="70" t="s">
        <v>2</v>
      </c>
      <c r="H3" s="70"/>
    </row>
    <row r="4" ht="33" customHeight="1" spans="1:8">
      <c r="A4" s="71" t="s">
        <v>171</v>
      </c>
      <c r="B4" s="71"/>
      <c r="C4" s="71"/>
      <c r="D4" s="71" t="s">
        <v>172</v>
      </c>
      <c r="E4" s="71"/>
      <c r="F4" s="71"/>
      <c r="G4" s="71"/>
      <c r="H4" s="71"/>
    </row>
    <row r="5" ht="33" customHeight="1" spans="1:8">
      <c r="A5" s="71" t="s">
        <v>40</v>
      </c>
      <c r="B5" s="71"/>
      <c r="C5" s="72" t="s">
        <v>173</v>
      </c>
      <c r="D5" s="71" t="s">
        <v>45</v>
      </c>
      <c r="E5" s="71" t="s">
        <v>46</v>
      </c>
      <c r="F5" s="71" t="s">
        <v>96</v>
      </c>
      <c r="G5" s="71" t="s">
        <v>84</v>
      </c>
      <c r="H5" s="71" t="s">
        <v>85</v>
      </c>
    </row>
    <row r="6" ht="33" customHeight="1" spans="1:8">
      <c r="A6" s="71" t="s">
        <v>45</v>
      </c>
      <c r="B6" s="71" t="s">
        <v>46</v>
      </c>
      <c r="C6" s="72"/>
      <c r="D6" s="71"/>
      <c r="E6" s="71"/>
      <c r="F6" s="71"/>
      <c r="G6" s="71"/>
      <c r="H6" s="71"/>
    </row>
    <row r="7" ht="33" customHeight="1" spans="1:8">
      <c r="A7" s="73"/>
      <c r="B7" s="73"/>
      <c r="C7" s="73"/>
      <c r="D7" s="73"/>
      <c r="E7" s="73"/>
      <c r="F7" s="73"/>
      <c r="G7" s="73"/>
      <c r="H7" s="73"/>
    </row>
    <row r="8" ht="33" customHeight="1" spans="1:8">
      <c r="A8" s="73"/>
      <c r="B8" s="73"/>
      <c r="C8" s="73"/>
      <c r="D8" s="73"/>
      <c r="E8" s="73"/>
      <c r="F8" s="73"/>
      <c r="G8" s="73"/>
      <c r="H8" s="73"/>
    </row>
    <row r="9" ht="33" customHeight="1" spans="1:8">
      <c r="A9" s="73"/>
      <c r="B9" s="73"/>
      <c r="C9" s="73"/>
      <c r="D9" s="73"/>
      <c r="E9" s="73"/>
      <c r="F9" s="73"/>
      <c r="G9" s="73"/>
      <c r="H9" s="73"/>
    </row>
    <row r="10" ht="33" customHeight="1" spans="1:8">
      <c r="A10" s="73"/>
      <c r="B10" s="73"/>
      <c r="C10" s="73"/>
      <c r="D10" s="73"/>
      <c r="E10" s="73"/>
      <c r="F10" s="73"/>
      <c r="G10" s="73"/>
      <c r="H10" s="73"/>
    </row>
    <row r="11" ht="33" customHeight="1" spans="1:8">
      <c r="A11" s="73"/>
      <c r="B11" s="73"/>
      <c r="C11" s="73"/>
      <c r="D11" s="73"/>
      <c r="E11" s="73"/>
      <c r="F11" s="73"/>
      <c r="G11" s="73"/>
      <c r="H11" s="73"/>
    </row>
    <row r="12" ht="33" customHeight="1" spans="1:8">
      <c r="A12" s="73"/>
      <c r="B12" s="73"/>
      <c r="C12" s="73"/>
      <c r="D12" s="73"/>
      <c r="E12" s="73"/>
      <c r="F12" s="73"/>
      <c r="G12" s="73"/>
      <c r="H12" s="73"/>
    </row>
    <row r="13" ht="33" customHeight="1" spans="1:8">
      <c r="A13" s="73"/>
      <c r="B13" s="73"/>
      <c r="C13" s="73"/>
      <c r="D13" s="73"/>
      <c r="E13" s="73"/>
      <c r="F13" s="73"/>
      <c r="G13" s="73"/>
      <c r="H13" s="73"/>
    </row>
    <row r="14" ht="33" customHeight="1" spans="1:8">
      <c r="A14" s="73"/>
      <c r="B14" s="73"/>
      <c r="C14" s="73"/>
      <c r="D14" s="73"/>
      <c r="E14" s="73"/>
      <c r="F14" s="73"/>
      <c r="G14" s="73"/>
      <c r="H14" s="73"/>
    </row>
    <row r="15" ht="33" customHeight="1" spans="1:8">
      <c r="A15" s="73"/>
      <c r="B15" s="73"/>
      <c r="C15" s="73"/>
      <c r="D15" s="73"/>
      <c r="E15" s="73"/>
      <c r="F15" s="73"/>
      <c r="G15" s="73"/>
      <c r="H15" s="73"/>
    </row>
  </sheetData>
  <mergeCells count="11">
    <mergeCell ref="A2:H2"/>
    <mergeCell ref="G3:H3"/>
    <mergeCell ref="A4:C4"/>
    <mergeCell ref="D4:H4"/>
    <mergeCell ref="A5:B5"/>
    <mergeCell ref="C5:C6"/>
    <mergeCell ref="D5:D6"/>
    <mergeCell ref="E5:E6"/>
    <mergeCell ref="F5:F6"/>
    <mergeCell ref="G5:G6"/>
    <mergeCell ref="H5:H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opLeftCell="A9" workbookViewId="0">
      <selection activeCell="A12" sqref="A12"/>
    </sheetView>
  </sheetViews>
  <sheetFormatPr defaultColWidth="9" defaultRowHeight="14.25" outlineLevelCol="7"/>
  <cols>
    <col min="1" max="1" width="27.875" customWidth="1"/>
    <col min="2" max="4" width="11.75" customWidth="1"/>
    <col min="5" max="5" width="27.5" customWidth="1"/>
    <col min="6" max="6" width="11.75" customWidth="1"/>
    <col min="7" max="7" width="29.125" customWidth="1"/>
    <col min="8" max="8" width="26.125" customWidth="1"/>
  </cols>
  <sheetData>
    <row r="1" ht="18.75" spans="1:6">
      <c r="A1" s="51" t="s">
        <v>174</v>
      </c>
      <c r="B1" s="52"/>
      <c r="C1" s="52"/>
      <c r="D1" s="52"/>
      <c r="E1" s="52"/>
      <c r="F1" s="52"/>
    </row>
    <row r="2" ht="22.5" spans="1:8">
      <c r="A2" s="53" t="s">
        <v>175</v>
      </c>
      <c r="B2" s="53"/>
      <c r="C2" s="53"/>
      <c r="D2" s="53"/>
      <c r="E2" s="53"/>
      <c r="F2" s="53"/>
      <c r="G2" s="53"/>
      <c r="H2" s="53"/>
    </row>
    <row r="3" ht="20.25" customHeight="1" spans="1:8">
      <c r="A3" s="54"/>
      <c r="B3" s="55"/>
      <c r="C3" s="55"/>
      <c r="D3" s="55"/>
      <c r="E3" s="55"/>
      <c r="F3" s="55"/>
      <c r="G3" s="56" t="s">
        <v>2</v>
      </c>
      <c r="H3" s="56"/>
    </row>
    <row r="4" ht="21" customHeight="1" spans="1:8">
      <c r="A4" s="57" t="s">
        <v>176</v>
      </c>
      <c r="B4" s="58" t="s">
        <v>177</v>
      </c>
      <c r="C4" s="59" t="s">
        <v>178</v>
      </c>
      <c r="D4" s="59"/>
      <c r="E4" s="60" t="s">
        <v>179</v>
      </c>
      <c r="F4" s="10" t="s">
        <v>180</v>
      </c>
      <c r="G4" s="60" t="s">
        <v>181</v>
      </c>
      <c r="H4" s="60" t="s">
        <v>182</v>
      </c>
    </row>
    <row r="5" ht="21" customHeight="1" spans="1:8">
      <c r="A5" s="57"/>
      <c r="B5" s="58"/>
      <c r="C5" s="10" t="s">
        <v>183</v>
      </c>
      <c r="D5" s="10" t="s">
        <v>184</v>
      </c>
      <c r="E5" s="60"/>
      <c r="F5" s="10"/>
      <c r="G5" s="60"/>
      <c r="H5" s="60"/>
    </row>
    <row r="6" ht="27.75" customHeight="1" spans="1:8">
      <c r="A6" s="61" t="s">
        <v>185</v>
      </c>
      <c r="B6" s="62">
        <v>594.95</v>
      </c>
      <c r="C6" s="62">
        <v>594.95</v>
      </c>
      <c r="D6" s="62"/>
      <c r="E6" s="31" t="s">
        <v>186</v>
      </c>
      <c r="F6" s="40" t="s">
        <v>187</v>
      </c>
      <c r="G6" s="40" t="s">
        <v>185</v>
      </c>
      <c r="H6" s="40" t="s">
        <v>188</v>
      </c>
    </row>
    <row r="7" ht="27.75" customHeight="1" spans="1:8">
      <c r="A7" s="40" t="s">
        <v>189</v>
      </c>
      <c r="B7" s="62">
        <v>50</v>
      </c>
      <c r="C7" s="62">
        <v>50</v>
      </c>
      <c r="D7" s="62"/>
      <c r="E7" s="31" t="s">
        <v>190</v>
      </c>
      <c r="F7" s="40" t="s">
        <v>191</v>
      </c>
      <c r="G7" s="40" t="s">
        <v>189</v>
      </c>
      <c r="H7" s="40" t="s">
        <v>192</v>
      </c>
    </row>
    <row r="8" ht="27.75" customHeight="1" spans="1:8">
      <c r="A8" s="40" t="s">
        <v>193</v>
      </c>
      <c r="B8" s="62">
        <v>147.22</v>
      </c>
      <c r="C8" s="62">
        <v>147.22</v>
      </c>
      <c r="D8" s="62"/>
      <c r="E8" s="31" t="s">
        <v>194</v>
      </c>
      <c r="F8" s="40" t="s">
        <v>195</v>
      </c>
      <c r="G8" s="40" t="s">
        <v>193</v>
      </c>
      <c r="H8" s="40" t="s">
        <v>188</v>
      </c>
    </row>
    <row r="9" ht="27.75" customHeight="1" spans="1:8">
      <c r="A9" s="40" t="s">
        <v>196</v>
      </c>
      <c r="B9" s="62">
        <v>78.5</v>
      </c>
      <c r="C9" s="62">
        <v>78.5</v>
      </c>
      <c r="D9" s="62"/>
      <c r="E9" s="31" t="s">
        <v>197</v>
      </c>
      <c r="F9" s="40" t="s">
        <v>198</v>
      </c>
      <c r="G9" s="40" t="s">
        <v>196</v>
      </c>
      <c r="H9" s="40" t="s">
        <v>192</v>
      </c>
    </row>
    <row r="10" ht="27.75" customHeight="1" spans="1:8">
      <c r="A10" s="40" t="s">
        <v>199</v>
      </c>
      <c r="B10" s="62">
        <v>122</v>
      </c>
      <c r="C10" s="62">
        <v>122</v>
      </c>
      <c r="D10" s="62"/>
      <c r="E10" s="31" t="s">
        <v>190</v>
      </c>
      <c r="F10" s="40" t="s">
        <v>191</v>
      </c>
      <c r="G10" s="40" t="s">
        <v>199</v>
      </c>
      <c r="H10" s="40" t="s">
        <v>192</v>
      </c>
    </row>
    <row r="11" ht="27.75" customHeight="1" spans="1:8">
      <c r="A11" s="40" t="s">
        <v>200</v>
      </c>
      <c r="B11" s="62">
        <v>100</v>
      </c>
      <c r="C11" s="62">
        <v>100</v>
      </c>
      <c r="D11" s="62"/>
      <c r="E11" s="31" t="s">
        <v>190</v>
      </c>
      <c r="F11" s="40" t="s">
        <v>201</v>
      </c>
      <c r="G11" s="40" t="s">
        <v>200</v>
      </c>
      <c r="H11" s="40" t="s">
        <v>192</v>
      </c>
    </row>
    <row r="12" ht="27.75" customHeight="1" spans="1:8">
      <c r="A12" s="40" t="s">
        <v>202</v>
      </c>
      <c r="B12" s="62">
        <v>345</v>
      </c>
      <c r="C12" s="62">
        <v>345</v>
      </c>
      <c r="D12" s="62"/>
      <c r="E12" s="31" t="s">
        <v>197</v>
      </c>
      <c r="F12" s="40" t="s">
        <v>198</v>
      </c>
      <c r="G12" s="40" t="s">
        <v>202</v>
      </c>
      <c r="H12" s="40" t="s">
        <v>192</v>
      </c>
    </row>
    <row r="13" ht="27.75" customHeight="1" spans="1:8">
      <c r="A13" s="63"/>
      <c r="B13" s="64"/>
      <c r="C13" s="64"/>
      <c r="D13" s="64"/>
      <c r="E13" s="65"/>
      <c r="F13" s="66"/>
      <c r="G13" s="66"/>
      <c r="H13" s="66"/>
    </row>
    <row r="14" ht="27.75" customHeight="1" spans="1:8">
      <c r="A14" s="63"/>
      <c r="B14" s="64"/>
      <c r="C14" s="64"/>
      <c r="D14" s="64"/>
      <c r="E14" s="65"/>
      <c r="F14" s="66"/>
      <c r="G14" s="66"/>
      <c r="H14" s="66"/>
    </row>
    <row r="15" ht="27.75" customHeight="1" spans="1:8">
      <c r="A15" s="63"/>
      <c r="B15" s="64"/>
      <c r="C15" s="64"/>
      <c r="D15" s="64"/>
      <c r="E15" s="65"/>
      <c r="F15" s="66"/>
      <c r="G15" s="66"/>
      <c r="H15" s="66"/>
    </row>
    <row r="16" ht="27.75" customHeight="1" spans="1:8">
      <c r="A16" s="63"/>
      <c r="B16" s="64"/>
      <c r="C16" s="64"/>
      <c r="D16" s="64"/>
      <c r="E16" s="65"/>
      <c r="F16" s="66"/>
      <c r="G16" s="66"/>
      <c r="H16" s="66"/>
    </row>
    <row r="17" ht="27.75" customHeight="1" spans="1:8">
      <c r="A17" s="63"/>
      <c r="B17" s="64"/>
      <c r="C17" s="64"/>
      <c r="D17" s="64"/>
      <c r="E17" s="65"/>
      <c r="F17" s="66"/>
      <c r="G17" s="66"/>
      <c r="H17" s="66"/>
    </row>
    <row r="18" ht="27.75" customHeight="1" spans="1:8">
      <c r="A18" s="40" t="s">
        <v>81</v>
      </c>
      <c r="B18" s="64">
        <f>SUM(B6:B17)</f>
        <v>1437.67</v>
      </c>
      <c r="C18" s="64">
        <f>SUM(C6:C17)</f>
        <v>1437.67</v>
      </c>
      <c r="D18" s="64"/>
      <c r="E18" s="65"/>
      <c r="F18" s="66"/>
      <c r="G18" s="66"/>
      <c r="H18" s="66"/>
    </row>
  </sheetData>
  <mergeCells count="8">
    <mergeCell ref="A2:H2"/>
    <mergeCell ref="G3:H3"/>
    <mergeCell ref="A4:A5"/>
    <mergeCell ref="B4:B5"/>
    <mergeCell ref="E4:E5"/>
    <mergeCell ref="F4:F5"/>
    <mergeCell ref="G4:G5"/>
    <mergeCell ref="H4:H5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7"/>
  <sheetViews>
    <sheetView topLeftCell="A29" workbookViewId="0">
      <selection activeCell="E39" sqref="E39"/>
    </sheetView>
  </sheetViews>
  <sheetFormatPr defaultColWidth="9" defaultRowHeight="14.25"/>
  <cols>
    <col min="1" max="1" width="35.5" customWidth="1"/>
    <col min="2" max="4" width="8.75" customWidth="1"/>
  </cols>
  <sheetData>
    <row r="1" ht="31.5" customHeight="1" spans="1:14">
      <c r="A1" s="1" t="s">
        <v>203</v>
      </c>
      <c r="B1" s="26"/>
      <c r="C1" s="27"/>
      <c r="D1" s="27"/>
      <c r="E1" s="28"/>
      <c r="F1" s="28"/>
      <c r="G1" s="28"/>
      <c r="H1" s="28"/>
      <c r="I1" s="28"/>
      <c r="J1" s="28"/>
      <c r="K1" s="28"/>
      <c r="L1" s="28"/>
      <c r="M1" s="28"/>
      <c r="N1" s="45"/>
    </row>
    <row r="2" ht="33" customHeight="1" spans="1:14">
      <c r="A2" s="29" t="s">
        <v>204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6.25" customHeight="1" spans="1:14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ht="22.5" customHeight="1" spans="1:14">
      <c r="A4" s="7" t="s">
        <v>205</v>
      </c>
      <c r="B4" s="31" t="s">
        <v>206</v>
      </c>
      <c r="C4" s="31" t="s">
        <v>207</v>
      </c>
      <c r="D4" s="31" t="s">
        <v>208</v>
      </c>
      <c r="E4" s="8" t="s">
        <v>209</v>
      </c>
      <c r="F4" s="8"/>
      <c r="G4" s="8"/>
      <c r="H4" s="8"/>
      <c r="I4" s="8"/>
      <c r="J4" s="8"/>
      <c r="K4" s="8"/>
      <c r="L4" s="8"/>
      <c r="M4" s="8"/>
      <c r="N4" s="46" t="s">
        <v>210</v>
      </c>
    </row>
    <row r="5" ht="37.5" customHeight="1" spans="1:14">
      <c r="A5" s="9"/>
      <c r="B5" s="31"/>
      <c r="C5" s="31"/>
      <c r="D5" s="31"/>
      <c r="E5" s="10" t="s">
        <v>211</v>
      </c>
      <c r="F5" s="8" t="s">
        <v>41</v>
      </c>
      <c r="G5" s="8"/>
      <c r="H5" s="8"/>
      <c r="I5" s="8"/>
      <c r="J5" s="47"/>
      <c r="K5" s="47"/>
      <c r="L5" s="23" t="s">
        <v>212</v>
      </c>
      <c r="M5" s="23" t="s">
        <v>213</v>
      </c>
      <c r="N5" s="48"/>
    </row>
    <row r="6" ht="78.75" customHeight="1" spans="1:14">
      <c r="A6" s="13"/>
      <c r="B6" s="31"/>
      <c r="C6" s="31"/>
      <c r="D6" s="31"/>
      <c r="E6" s="10"/>
      <c r="F6" s="14" t="s">
        <v>214</v>
      </c>
      <c r="G6" s="10" t="s">
        <v>215</v>
      </c>
      <c r="H6" s="10" t="s">
        <v>216</v>
      </c>
      <c r="I6" s="10" t="s">
        <v>217</v>
      </c>
      <c r="J6" s="10" t="s">
        <v>218</v>
      </c>
      <c r="K6" s="24" t="s">
        <v>219</v>
      </c>
      <c r="L6" s="25"/>
      <c r="M6" s="25"/>
      <c r="N6" s="49"/>
    </row>
    <row r="7" ht="24" customHeight="1" spans="1:14">
      <c r="A7" s="32" t="s">
        <v>220</v>
      </c>
      <c r="B7" s="33" t="s">
        <v>221</v>
      </c>
      <c r="C7" s="34" t="s">
        <v>222</v>
      </c>
      <c r="D7" s="34">
        <f>6+2+11</f>
        <v>19</v>
      </c>
      <c r="E7" s="35">
        <f>F7</f>
        <v>9.4</v>
      </c>
      <c r="F7" s="35">
        <f>G7</f>
        <v>9.4</v>
      </c>
      <c r="G7" s="35">
        <f>3+1+5.4</f>
        <v>9.4</v>
      </c>
      <c r="H7" s="34"/>
      <c r="I7" s="34"/>
      <c r="J7" s="34"/>
      <c r="K7" s="34"/>
      <c r="L7" s="34"/>
      <c r="M7" s="34"/>
      <c r="N7" s="34"/>
    </row>
    <row r="8" ht="24" customHeight="1" spans="1:14">
      <c r="A8" s="36" t="s">
        <v>223</v>
      </c>
      <c r="B8" s="33" t="s">
        <v>221</v>
      </c>
      <c r="C8" s="34" t="s">
        <v>222</v>
      </c>
      <c r="D8" s="37">
        <v>5</v>
      </c>
      <c r="E8" s="35">
        <v>3.5</v>
      </c>
      <c r="F8" s="38">
        <v>3.5</v>
      </c>
      <c r="G8" s="38">
        <v>3.5</v>
      </c>
      <c r="H8" s="39"/>
      <c r="I8" s="39"/>
      <c r="J8" s="39"/>
      <c r="K8" s="39"/>
      <c r="L8" s="39"/>
      <c r="M8" s="39"/>
      <c r="N8" s="50"/>
    </row>
    <row r="9" ht="24" customHeight="1" spans="1:14">
      <c r="A9" s="36" t="s">
        <v>224</v>
      </c>
      <c r="B9" s="33" t="s">
        <v>221</v>
      </c>
      <c r="C9" s="34" t="s">
        <v>222</v>
      </c>
      <c r="D9" s="37">
        <f>12+2</f>
        <v>14</v>
      </c>
      <c r="E9" s="35">
        <v>2.11</v>
      </c>
      <c r="F9" s="38">
        <v>2.11</v>
      </c>
      <c r="G9" s="38">
        <v>2.11</v>
      </c>
      <c r="H9" s="39"/>
      <c r="I9" s="39"/>
      <c r="J9" s="39"/>
      <c r="K9" s="39"/>
      <c r="L9" s="39"/>
      <c r="M9" s="39"/>
      <c r="N9" s="50"/>
    </row>
    <row r="10" ht="24" customHeight="1" spans="1:14">
      <c r="A10" s="36" t="s">
        <v>225</v>
      </c>
      <c r="B10" s="33" t="s">
        <v>221</v>
      </c>
      <c r="C10" s="34" t="s">
        <v>222</v>
      </c>
      <c r="D10" s="37">
        <v>1</v>
      </c>
      <c r="E10" s="38">
        <v>0.45</v>
      </c>
      <c r="F10" s="38">
        <v>0.45</v>
      </c>
      <c r="G10" s="38">
        <v>0.45</v>
      </c>
      <c r="H10" s="39"/>
      <c r="I10" s="39"/>
      <c r="J10" s="39"/>
      <c r="K10" s="39"/>
      <c r="L10" s="39"/>
      <c r="M10" s="39"/>
      <c r="N10" s="50"/>
    </row>
    <row r="11" ht="24" customHeight="1" spans="1:14">
      <c r="A11" s="36" t="s">
        <v>226</v>
      </c>
      <c r="B11" s="33" t="s">
        <v>221</v>
      </c>
      <c r="C11" s="34" t="s">
        <v>222</v>
      </c>
      <c r="D11" s="37">
        <v>1</v>
      </c>
      <c r="E11" s="38">
        <v>0.598</v>
      </c>
      <c r="F11" s="38">
        <v>0.6</v>
      </c>
      <c r="G11" s="38">
        <v>0.598</v>
      </c>
      <c r="H11" s="39"/>
      <c r="I11" s="39"/>
      <c r="J11" s="39"/>
      <c r="K11" s="39"/>
      <c r="L11" s="39"/>
      <c r="M11" s="39"/>
      <c r="N11" s="50"/>
    </row>
    <row r="12" ht="24" customHeight="1" spans="1:14">
      <c r="A12" s="36" t="s">
        <v>227</v>
      </c>
      <c r="B12" s="33" t="s">
        <v>221</v>
      </c>
      <c r="C12" s="34" t="s">
        <v>222</v>
      </c>
      <c r="D12" s="37">
        <v>200</v>
      </c>
      <c r="E12" s="38">
        <v>2.4</v>
      </c>
      <c r="F12" s="38">
        <v>2.4</v>
      </c>
      <c r="G12" s="38">
        <v>2.4</v>
      </c>
      <c r="H12" s="39"/>
      <c r="I12" s="39"/>
      <c r="J12" s="39"/>
      <c r="K12" s="39"/>
      <c r="L12" s="39"/>
      <c r="M12" s="39"/>
      <c r="N12" s="50"/>
    </row>
    <row r="13" ht="24" customHeight="1" spans="1:14">
      <c r="A13" s="36" t="s">
        <v>228</v>
      </c>
      <c r="B13" s="33" t="s">
        <v>221</v>
      </c>
      <c r="C13" s="34" t="s">
        <v>222</v>
      </c>
      <c r="D13" s="37">
        <v>2</v>
      </c>
      <c r="E13" s="38">
        <v>1</v>
      </c>
      <c r="F13" s="38">
        <v>1</v>
      </c>
      <c r="G13" s="38">
        <v>1</v>
      </c>
      <c r="H13" s="39"/>
      <c r="I13" s="39"/>
      <c r="J13" s="39"/>
      <c r="K13" s="39"/>
      <c r="L13" s="39"/>
      <c r="M13" s="39"/>
      <c r="N13" s="50"/>
    </row>
    <row r="14" ht="24" customHeight="1" spans="1:14">
      <c r="A14" s="36" t="s">
        <v>229</v>
      </c>
      <c r="B14" s="33" t="s">
        <v>221</v>
      </c>
      <c r="C14" s="34" t="s">
        <v>222</v>
      </c>
      <c r="D14" s="37">
        <v>7</v>
      </c>
      <c r="E14" s="38">
        <v>4.08</v>
      </c>
      <c r="F14" s="38">
        <v>4.08</v>
      </c>
      <c r="G14" s="38">
        <v>4.08</v>
      </c>
      <c r="H14" s="39"/>
      <c r="I14" s="39"/>
      <c r="J14" s="39"/>
      <c r="K14" s="39"/>
      <c r="L14" s="39"/>
      <c r="M14" s="39"/>
      <c r="N14" s="50"/>
    </row>
    <row r="15" ht="24" customHeight="1" spans="1:14">
      <c r="A15" s="36" t="s">
        <v>230</v>
      </c>
      <c r="B15" s="33" t="s">
        <v>221</v>
      </c>
      <c r="C15" s="34" t="s">
        <v>222</v>
      </c>
      <c r="D15" s="37">
        <v>15</v>
      </c>
      <c r="E15" s="38">
        <v>6.61</v>
      </c>
      <c r="F15" s="38">
        <v>6.61</v>
      </c>
      <c r="G15" s="38">
        <v>6.61</v>
      </c>
      <c r="H15" s="39"/>
      <c r="I15" s="39"/>
      <c r="J15" s="39"/>
      <c r="K15" s="39"/>
      <c r="L15" s="39"/>
      <c r="M15" s="39"/>
      <c r="N15" s="50"/>
    </row>
    <row r="16" ht="24" customHeight="1" spans="1:14">
      <c r="A16" s="36" t="s">
        <v>231</v>
      </c>
      <c r="B16" s="33" t="s">
        <v>221</v>
      </c>
      <c r="C16" s="34" t="s">
        <v>222</v>
      </c>
      <c r="D16" s="37">
        <v>5</v>
      </c>
      <c r="E16" s="38">
        <v>0.63</v>
      </c>
      <c r="F16" s="38">
        <v>0.63</v>
      </c>
      <c r="G16" s="38">
        <v>0.63</v>
      </c>
      <c r="H16" s="39"/>
      <c r="I16" s="39"/>
      <c r="J16" s="39"/>
      <c r="K16" s="39"/>
      <c r="L16" s="39"/>
      <c r="M16" s="39"/>
      <c r="N16" s="50"/>
    </row>
    <row r="17" ht="24" customHeight="1" spans="1:14">
      <c r="A17" s="36" t="s">
        <v>232</v>
      </c>
      <c r="B17" s="33" t="s">
        <v>221</v>
      </c>
      <c r="C17" s="34" t="s">
        <v>222</v>
      </c>
      <c r="D17" s="37">
        <v>3</v>
      </c>
      <c r="E17" s="38">
        <v>0.06</v>
      </c>
      <c r="F17" s="38">
        <v>0.06</v>
      </c>
      <c r="G17" s="38">
        <v>0.06</v>
      </c>
      <c r="H17" s="39"/>
      <c r="I17" s="39"/>
      <c r="J17" s="39"/>
      <c r="K17" s="39"/>
      <c r="L17" s="39"/>
      <c r="M17" s="39"/>
      <c r="N17" s="50"/>
    </row>
    <row r="18" ht="24" customHeight="1" spans="1:14">
      <c r="A18" s="36" t="s">
        <v>233</v>
      </c>
      <c r="B18" s="33" t="s">
        <v>221</v>
      </c>
      <c r="C18" s="34" t="s">
        <v>222</v>
      </c>
      <c r="D18" s="37">
        <v>1</v>
      </c>
      <c r="E18" s="38">
        <v>0.3</v>
      </c>
      <c r="F18" s="38">
        <v>0.3</v>
      </c>
      <c r="G18" s="38">
        <v>0.3</v>
      </c>
      <c r="H18" s="39"/>
      <c r="I18" s="39"/>
      <c r="J18" s="39"/>
      <c r="K18" s="39"/>
      <c r="L18" s="39"/>
      <c r="M18" s="39"/>
      <c r="N18" s="50"/>
    </row>
    <row r="19" ht="24" customHeight="1" spans="1:14">
      <c r="A19" s="40" t="s">
        <v>234</v>
      </c>
      <c r="B19" s="33" t="s">
        <v>221</v>
      </c>
      <c r="C19" s="34" t="s">
        <v>222</v>
      </c>
      <c r="D19" s="37">
        <v>205</v>
      </c>
      <c r="E19" s="38">
        <v>6.38</v>
      </c>
      <c r="F19" s="38">
        <v>6.38</v>
      </c>
      <c r="G19" s="38">
        <v>6.38</v>
      </c>
      <c r="H19" s="39"/>
      <c r="I19" s="39"/>
      <c r="J19" s="39"/>
      <c r="K19" s="39"/>
      <c r="L19" s="39"/>
      <c r="M19" s="39"/>
      <c r="N19" s="50"/>
    </row>
    <row r="20" ht="24" customHeight="1" spans="1:14">
      <c r="A20" s="36" t="s">
        <v>235</v>
      </c>
      <c r="B20" s="33" t="s">
        <v>236</v>
      </c>
      <c r="C20" s="34" t="s">
        <v>237</v>
      </c>
      <c r="D20" s="37">
        <v>6</v>
      </c>
      <c r="E20" s="38">
        <v>0.66</v>
      </c>
      <c r="F20" s="38">
        <v>0.66</v>
      </c>
      <c r="G20" s="38">
        <v>0.66</v>
      </c>
      <c r="H20" s="39"/>
      <c r="I20" s="39"/>
      <c r="J20" s="39"/>
      <c r="K20" s="39"/>
      <c r="L20" s="39"/>
      <c r="M20" s="39"/>
      <c r="N20" s="50"/>
    </row>
    <row r="21" ht="24" customHeight="1" spans="1:14">
      <c r="A21" s="36" t="s">
        <v>238</v>
      </c>
      <c r="B21" s="33" t="s">
        <v>236</v>
      </c>
      <c r="C21" s="34" t="s">
        <v>237</v>
      </c>
      <c r="D21" s="37">
        <f>5+2+98</f>
        <v>105</v>
      </c>
      <c r="E21" s="38">
        <f>0.5+0.2+7.63</f>
        <v>8.33</v>
      </c>
      <c r="F21" s="38">
        <f>0.5+0.2+7.63</f>
        <v>8.33</v>
      </c>
      <c r="G21" s="38">
        <f>0.5+0.2+7.63</f>
        <v>8.33</v>
      </c>
      <c r="H21" s="39"/>
      <c r="I21" s="39"/>
      <c r="J21" s="39"/>
      <c r="K21" s="39"/>
      <c r="L21" s="39"/>
      <c r="M21" s="39"/>
      <c r="N21" s="50"/>
    </row>
    <row r="22" ht="24" customHeight="1" spans="1:14">
      <c r="A22" s="36" t="s">
        <v>239</v>
      </c>
      <c r="B22" s="33" t="s">
        <v>236</v>
      </c>
      <c r="C22" s="34" t="s">
        <v>240</v>
      </c>
      <c r="D22" s="37">
        <f>5+4+228</f>
        <v>237</v>
      </c>
      <c r="E22" s="38">
        <f>0.25+0.24+7.9</f>
        <v>8.39</v>
      </c>
      <c r="F22" s="38">
        <f>0.25+0.24+7.9</f>
        <v>8.39</v>
      </c>
      <c r="G22" s="38">
        <f>0.25+0.24+7.9</f>
        <v>8.39</v>
      </c>
      <c r="H22" s="39"/>
      <c r="I22" s="39"/>
      <c r="J22" s="39"/>
      <c r="K22" s="39"/>
      <c r="L22" s="39"/>
      <c r="M22" s="39"/>
      <c r="N22" s="50"/>
    </row>
    <row r="23" ht="24" customHeight="1" spans="1:14">
      <c r="A23" s="36" t="s">
        <v>241</v>
      </c>
      <c r="B23" s="33" t="s">
        <v>242</v>
      </c>
      <c r="C23" s="34" t="s">
        <v>240</v>
      </c>
      <c r="D23" s="37">
        <f>2+2+18</f>
        <v>22</v>
      </c>
      <c r="E23" s="38">
        <f>0.2+0.2+1.5</f>
        <v>1.9</v>
      </c>
      <c r="F23" s="38">
        <f>0.2+0.2+1.5</f>
        <v>1.9</v>
      </c>
      <c r="G23" s="38">
        <f>0.2+0.2+1.5</f>
        <v>1.9</v>
      </c>
      <c r="H23" s="39"/>
      <c r="I23" s="39"/>
      <c r="J23" s="39"/>
      <c r="K23" s="39"/>
      <c r="L23" s="39"/>
      <c r="M23" s="39"/>
      <c r="N23" s="50"/>
    </row>
    <row r="24" ht="24" customHeight="1" spans="1:14">
      <c r="A24" s="36" t="s">
        <v>243</v>
      </c>
      <c r="B24" s="33" t="s">
        <v>221</v>
      </c>
      <c r="C24" s="34" t="s">
        <v>222</v>
      </c>
      <c r="D24" s="37">
        <v>3</v>
      </c>
      <c r="E24" s="38">
        <v>1.6</v>
      </c>
      <c r="F24" s="38">
        <v>1.6</v>
      </c>
      <c r="G24" s="38">
        <v>1.6</v>
      </c>
      <c r="H24" s="39"/>
      <c r="I24" s="39"/>
      <c r="J24" s="39"/>
      <c r="K24" s="39"/>
      <c r="L24" s="39"/>
      <c r="M24" s="39"/>
      <c r="N24" s="50"/>
    </row>
    <row r="25" ht="24" customHeight="1" spans="1:14">
      <c r="A25" s="36" t="s">
        <v>244</v>
      </c>
      <c r="B25" s="33" t="s">
        <v>245</v>
      </c>
      <c r="C25" s="41" t="s">
        <v>240</v>
      </c>
      <c r="D25" s="37">
        <v>16</v>
      </c>
      <c r="E25" s="38">
        <v>2.46</v>
      </c>
      <c r="F25" s="38">
        <v>2.46</v>
      </c>
      <c r="G25" s="38">
        <v>2.46</v>
      </c>
      <c r="H25" s="39"/>
      <c r="I25" s="39"/>
      <c r="J25" s="39"/>
      <c r="K25" s="39"/>
      <c r="L25" s="39"/>
      <c r="M25" s="39"/>
      <c r="N25" s="50"/>
    </row>
    <row r="26" ht="24" customHeight="1" spans="1:14">
      <c r="A26" s="17" t="s">
        <v>246</v>
      </c>
      <c r="B26" s="33" t="s">
        <v>236</v>
      </c>
      <c r="C26" s="34" t="s">
        <v>240</v>
      </c>
      <c r="D26" s="42">
        <v>16</v>
      </c>
      <c r="E26" s="38">
        <v>1.01</v>
      </c>
      <c r="F26" s="38">
        <v>1.01</v>
      </c>
      <c r="G26" s="38">
        <v>1.01</v>
      </c>
      <c r="H26" s="39"/>
      <c r="I26" s="39"/>
      <c r="J26" s="39"/>
      <c r="K26" s="39"/>
      <c r="L26" s="39"/>
      <c r="M26" s="39"/>
      <c r="N26" s="50"/>
    </row>
    <row r="27" ht="24" customHeight="1" spans="1:14">
      <c r="A27" s="17" t="s">
        <v>247</v>
      </c>
      <c r="B27" s="33" t="s">
        <v>236</v>
      </c>
      <c r="C27" s="34" t="s">
        <v>248</v>
      </c>
      <c r="D27" s="42">
        <v>15</v>
      </c>
      <c r="E27" s="38">
        <v>2.29</v>
      </c>
      <c r="F27" s="38">
        <v>2.29</v>
      </c>
      <c r="G27" s="38">
        <v>2.29</v>
      </c>
      <c r="H27" s="39"/>
      <c r="I27" s="39"/>
      <c r="J27" s="39"/>
      <c r="K27" s="39"/>
      <c r="L27" s="39"/>
      <c r="M27" s="39"/>
      <c r="N27" s="50"/>
    </row>
    <row r="28" ht="24" customHeight="1" spans="1:14">
      <c r="A28" s="17" t="s">
        <v>249</v>
      </c>
      <c r="B28" s="33" t="s">
        <v>236</v>
      </c>
      <c r="C28" s="34" t="s">
        <v>240</v>
      </c>
      <c r="D28" s="42">
        <v>7</v>
      </c>
      <c r="E28" s="38">
        <v>2.03</v>
      </c>
      <c r="F28" s="38">
        <v>2.03</v>
      </c>
      <c r="G28" s="38">
        <v>2.03</v>
      </c>
      <c r="H28" s="39"/>
      <c r="I28" s="39"/>
      <c r="J28" s="39"/>
      <c r="K28" s="39"/>
      <c r="L28" s="39"/>
      <c r="M28" s="39"/>
      <c r="N28" s="50"/>
    </row>
    <row r="29" ht="24" customHeight="1" spans="1:14">
      <c r="A29" s="36" t="s">
        <v>250</v>
      </c>
      <c r="B29" s="33" t="s">
        <v>251</v>
      </c>
      <c r="C29" s="41" t="s">
        <v>252</v>
      </c>
      <c r="D29" s="37">
        <v>50</v>
      </c>
      <c r="E29" s="38">
        <v>1.5</v>
      </c>
      <c r="F29" s="38">
        <v>1.5</v>
      </c>
      <c r="G29" s="38">
        <v>1.5</v>
      </c>
      <c r="H29" s="39"/>
      <c r="I29" s="39"/>
      <c r="J29" s="39"/>
      <c r="K29" s="39"/>
      <c r="L29" s="39"/>
      <c r="M29" s="39"/>
      <c r="N29" s="50"/>
    </row>
    <row r="30" ht="24" customHeight="1" spans="1:14">
      <c r="A30" s="36" t="s">
        <v>253</v>
      </c>
      <c r="B30" s="33" t="s">
        <v>254</v>
      </c>
      <c r="C30" s="41" t="s">
        <v>255</v>
      </c>
      <c r="D30" s="37">
        <f>150+115</f>
        <v>265</v>
      </c>
      <c r="E30" s="38">
        <f>2.7+2.4</f>
        <v>5.1</v>
      </c>
      <c r="F30" s="38">
        <f>2.7+2.4</f>
        <v>5.1</v>
      </c>
      <c r="G30" s="38">
        <f>2.7+2.4</f>
        <v>5.1</v>
      </c>
      <c r="H30" s="39"/>
      <c r="I30" s="39"/>
      <c r="J30" s="39"/>
      <c r="K30" s="39"/>
      <c r="L30" s="39"/>
      <c r="M30" s="39"/>
      <c r="N30" s="50"/>
    </row>
    <row r="31" ht="24" customHeight="1" spans="1:14">
      <c r="A31" s="36" t="s">
        <v>256</v>
      </c>
      <c r="B31" s="33" t="s">
        <v>257</v>
      </c>
      <c r="C31" s="41" t="s">
        <v>252</v>
      </c>
      <c r="D31" s="37">
        <v>1204</v>
      </c>
      <c r="E31" s="38">
        <v>23.42</v>
      </c>
      <c r="F31" s="38">
        <v>23.42</v>
      </c>
      <c r="G31" s="38">
        <v>23.42</v>
      </c>
      <c r="H31" s="39"/>
      <c r="I31" s="39"/>
      <c r="J31" s="39"/>
      <c r="K31" s="39"/>
      <c r="L31" s="39"/>
      <c r="M31" s="39"/>
      <c r="N31" s="50"/>
    </row>
    <row r="32" ht="24" customHeight="1" spans="1:14">
      <c r="A32" s="36" t="s">
        <v>258</v>
      </c>
      <c r="B32" s="33" t="s">
        <v>257</v>
      </c>
      <c r="C32" s="41" t="s">
        <v>252</v>
      </c>
      <c r="D32" s="37">
        <v>1275</v>
      </c>
      <c r="E32" s="38">
        <v>20.5</v>
      </c>
      <c r="F32" s="38">
        <v>20.5</v>
      </c>
      <c r="G32" s="38">
        <v>20.5</v>
      </c>
      <c r="H32" s="39"/>
      <c r="I32" s="39"/>
      <c r="J32" s="39"/>
      <c r="K32" s="39"/>
      <c r="L32" s="39"/>
      <c r="M32" s="39"/>
      <c r="N32" s="50"/>
    </row>
    <row r="33" ht="24" customHeight="1" spans="1:14">
      <c r="A33" s="36" t="s">
        <v>259</v>
      </c>
      <c r="B33" s="33"/>
      <c r="C33" s="41"/>
      <c r="D33" s="37">
        <v>105</v>
      </c>
      <c r="E33" s="38">
        <v>74.1</v>
      </c>
      <c r="F33" s="38">
        <v>74.1</v>
      </c>
      <c r="G33" s="38">
        <v>74.1</v>
      </c>
      <c r="H33" s="39"/>
      <c r="I33" s="39"/>
      <c r="J33" s="39"/>
      <c r="K33" s="39"/>
      <c r="L33" s="39"/>
      <c r="M33" s="39"/>
      <c r="N33" s="50"/>
    </row>
    <row r="34" ht="24" customHeight="1" spans="1:14">
      <c r="A34" s="17" t="s">
        <v>260</v>
      </c>
      <c r="B34" s="43"/>
      <c r="C34" s="41"/>
      <c r="D34" s="33">
        <v>1</v>
      </c>
      <c r="E34" s="38">
        <v>2.5</v>
      </c>
      <c r="F34" s="38">
        <v>2.5</v>
      </c>
      <c r="G34" s="38">
        <v>2.5</v>
      </c>
      <c r="H34" s="39"/>
      <c r="I34" s="39"/>
      <c r="J34" s="39"/>
      <c r="K34" s="39"/>
      <c r="L34" s="39"/>
      <c r="M34" s="39"/>
      <c r="N34" s="50"/>
    </row>
    <row r="35" ht="24" customHeight="1" spans="1:14">
      <c r="A35" s="17" t="s">
        <v>261</v>
      </c>
      <c r="B35" s="43"/>
      <c r="C35" s="41"/>
      <c r="D35" s="33">
        <v>1</v>
      </c>
      <c r="E35" s="38">
        <v>6.75</v>
      </c>
      <c r="F35" s="38">
        <v>6.75</v>
      </c>
      <c r="G35" s="38">
        <v>6.75</v>
      </c>
      <c r="H35" s="39"/>
      <c r="I35" s="39"/>
      <c r="J35" s="39"/>
      <c r="K35" s="39"/>
      <c r="L35" s="39"/>
      <c r="M35" s="39"/>
      <c r="N35" s="50"/>
    </row>
    <row r="36" ht="24" customHeight="1" spans="1:14">
      <c r="A36" s="17" t="s">
        <v>262</v>
      </c>
      <c r="B36" s="43"/>
      <c r="C36" s="41"/>
      <c r="D36" s="33">
        <v>1</v>
      </c>
      <c r="E36" s="38">
        <v>0.75</v>
      </c>
      <c r="F36" s="38">
        <v>0.75</v>
      </c>
      <c r="G36" s="38">
        <v>0.75</v>
      </c>
      <c r="H36" s="39"/>
      <c r="I36" s="39"/>
      <c r="J36" s="39"/>
      <c r="K36" s="39"/>
      <c r="L36" s="39"/>
      <c r="M36" s="39"/>
      <c r="N36" s="50"/>
    </row>
    <row r="37" ht="24" customHeight="1" spans="1:14">
      <c r="A37" s="17" t="s">
        <v>81</v>
      </c>
      <c r="B37" s="44"/>
      <c r="C37" s="44"/>
      <c r="D37" s="18"/>
      <c r="E37" s="39">
        <f>SUM(E7:E36)</f>
        <v>200.808</v>
      </c>
      <c r="F37" s="39">
        <f>SUM(F7:F36)</f>
        <v>200.81</v>
      </c>
      <c r="G37" s="39">
        <f>SUM(G7:G36)</f>
        <v>200.808</v>
      </c>
      <c r="H37" s="39"/>
      <c r="I37" s="39"/>
      <c r="J37" s="39"/>
      <c r="K37" s="39"/>
      <c r="L37" s="39"/>
      <c r="M37" s="39"/>
      <c r="N37" s="50"/>
    </row>
  </sheetData>
  <mergeCells count="11">
    <mergeCell ref="A2:N2"/>
    <mergeCell ref="A3:N3"/>
    <mergeCell ref="A37:D37"/>
    <mergeCell ref="A4:A6"/>
    <mergeCell ref="B4:B6"/>
    <mergeCell ref="C4:C6"/>
    <mergeCell ref="D4:D6"/>
    <mergeCell ref="E5:E6"/>
    <mergeCell ref="L5:L6"/>
    <mergeCell ref="M5:M6"/>
    <mergeCell ref="N4:N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workbookViewId="0">
      <selection activeCell="E6" sqref="E6"/>
    </sheetView>
  </sheetViews>
  <sheetFormatPr defaultColWidth="9" defaultRowHeight="14.25"/>
  <cols>
    <col min="1" max="1" width="16" customWidth="1"/>
    <col min="2" max="4" width="10.875" customWidth="1"/>
  </cols>
  <sheetData>
    <row r="1" ht="31.5" customHeight="1" spans="1:12">
      <c r="A1" s="1" t="s">
        <v>263</v>
      </c>
      <c r="B1" s="2"/>
      <c r="C1" s="2"/>
      <c r="D1" s="3"/>
      <c r="E1" s="2"/>
      <c r="F1" s="2"/>
      <c r="G1" s="2"/>
      <c r="H1" s="3"/>
      <c r="I1" s="2"/>
      <c r="J1" s="2"/>
      <c r="K1" s="2"/>
      <c r="L1" s="2"/>
    </row>
    <row r="2" ht="29.25" customHeight="1" spans="1:12">
      <c r="A2" s="4" t="s">
        <v>264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6.25" customHeight="1" spans="1:12">
      <c r="A3" s="5"/>
      <c r="B3" s="5"/>
      <c r="C3" s="5"/>
      <c r="D3" s="6"/>
      <c r="E3" s="5"/>
      <c r="F3" s="5"/>
      <c r="G3" s="5"/>
      <c r="H3" s="6"/>
      <c r="I3" s="5"/>
      <c r="J3" s="5"/>
      <c r="K3" s="2"/>
      <c r="L3" s="21" t="s">
        <v>2</v>
      </c>
    </row>
    <row r="4" ht="24" customHeight="1" spans="1:12">
      <c r="A4" s="7" t="s">
        <v>265</v>
      </c>
      <c r="B4" s="7" t="s">
        <v>266</v>
      </c>
      <c r="C4" s="8" t="s">
        <v>209</v>
      </c>
      <c r="D4" s="8"/>
      <c r="E4" s="8"/>
      <c r="F4" s="8"/>
      <c r="G4" s="8"/>
      <c r="H4" s="8"/>
      <c r="I4" s="8"/>
      <c r="J4" s="8"/>
      <c r="K4" s="8"/>
      <c r="L4" s="7" t="s">
        <v>102</v>
      </c>
    </row>
    <row r="5" ht="25.5" customHeight="1" spans="1:12">
      <c r="A5" s="9"/>
      <c r="B5" s="9"/>
      <c r="C5" s="10" t="s">
        <v>211</v>
      </c>
      <c r="D5" s="11" t="s">
        <v>267</v>
      </c>
      <c r="E5" s="12"/>
      <c r="F5" s="12"/>
      <c r="G5" s="12"/>
      <c r="H5" s="12"/>
      <c r="I5" s="22"/>
      <c r="J5" s="23" t="s">
        <v>212</v>
      </c>
      <c r="K5" s="23" t="s">
        <v>213</v>
      </c>
      <c r="L5" s="9"/>
    </row>
    <row r="6" ht="81" customHeight="1" spans="1:12">
      <c r="A6" s="13"/>
      <c r="B6" s="13"/>
      <c r="C6" s="10"/>
      <c r="D6" s="14" t="s">
        <v>214</v>
      </c>
      <c r="E6" s="10" t="s">
        <v>215</v>
      </c>
      <c r="F6" s="10" t="s">
        <v>216</v>
      </c>
      <c r="G6" s="10" t="s">
        <v>217</v>
      </c>
      <c r="H6" s="10" t="s">
        <v>218</v>
      </c>
      <c r="I6" s="24" t="s">
        <v>268</v>
      </c>
      <c r="J6" s="25"/>
      <c r="K6" s="25"/>
      <c r="L6" s="13"/>
    </row>
    <row r="7" ht="32.25" customHeight="1" spans="1:12">
      <c r="A7" s="15"/>
      <c r="B7" s="15"/>
      <c r="C7" s="15"/>
      <c r="D7" s="16"/>
      <c r="E7" s="15"/>
      <c r="F7" s="15"/>
      <c r="G7" s="15"/>
      <c r="H7" s="16"/>
      <c r="I7" s="15"/>
      <c r="J7" s="15"/>
      <c r="K7" s="15"/>
      <c r="L7" s="15"/>
    </row>
    <row r="8" ht="32.25" customHeight="1" spans="1:12">
      <c r="A8" s="15"/>
      <c r="B8" s="15"/>
      <c r="C8" s="15"/>
      <c r="D8" s="16"/>
      <c r="E8" s="15"/>
      <c r="F8" s="15"/>
      <c r="G8" s="15"/>
      <c r="H8" s="16"/>
      <c r="I8" s="15"/>
      <c r="J8" s="15"/>
      <c r="K8" s="15"/>
      <c r="L8" s="15"/>
    </row>
    <row r="9" ht="32.25" customHeight="1" spans="1:12">
      <c r="A9" s="15"/>
      <c r="B9" s="15"/>
      <c r="C9" s="15"/>
      <c r="D9" s="16"/>
      <c r="E9" s="15"/>
      <c r="F9" s="15"/>
      <c r="G9" s="15"/>
      <c r="H9" s="16"/>
      <c r="I9" s="15"/>
      <c r="J9" s="15"/>
      <c r="K9" s="15"/>
      <c r="L9" s="15"/>
    </row>
    <row r="10" ht="32.25" customHeight="1" spans="1:12">
      <c r="A10" s="15"/>
      <c r="B10" s="15"/>
      <c r="C10" s="15"/>
      <c r="D10" s="16"/>
      <c r="E10" s="15"/>
      <c r="F10" s="15"/>
      <c r="G10" s="15"/>
      <c r="H10" s="16"/>
      <c r="I10" s="15"/>
      <c r="J10" s="15"/>
      <c r="K10" s="15"/>
      <c r="L10" s="15"/>
    </row>
    <row r="11" ht="32.25" customHeight="1" spans="1:12">
      <c r="A11" s="15"/>
      <c r="B11" s="15"/>
      <c r="C11" s="15"/>
      <c r="D11" s="16"/>
      <c r="E11" s="15"/>
      <c r="F11" s="15"/>
      <c r="G11" s="15"/>
      <c r="H11" s="16"/>
      <c r="I11" s="15"/>
      <c r="J11" s="15"/>
      <c r="K11" s="15"/>
      <c r="L11" s="15"/>
    </row>
    <row r="12" ht="32.25" customHeight="1" spans="1:12">
      <c r="A12" s="15"/>
      <c r="B12" s="15"/>
      <c r="C12" s="15"/>
      <c r="D12" s="16"/>
      <c r="E12" s="15"/>
      <c r="F12" s="15"/>
      <c r="G12" s="15"/>
      <c r="H12" s="16"/>
      <c r="I12" s="15"/>
      <c r="J12" s="15"/>
      <c r="K12" s="15"/>
      <c r="L12" s="15"/>
    </row>
    <row r="13" ht="32.25" customHeight="1" spans="1:12">
      <c r="A13" s="15"/>
      <c r="B13" s="15"/>
      <c r="C13" s="15"/>
      <c r="D13" s="16"/>
      <c r="E13" s="15"/>
      <c r="F13" s="15"/>
      <c r="G13" s="15"/>
      <c r="H13" s="16"/>
      <c r="I13" s="15"/>
      <c r="J13" s="15"/>
      <c r="K13" s="15"/>
      <c r="L13" s="15"/>
    </row>
    <row r="14" ht="32.25" customHeight="1" spans="1:12">
      <c r="A14" s="17" t="s">
        <v>81</v>
      </c>
      <c r="B14" s="18"/>
      <c r="C14" s="19"/>
      <c r="D14" s="20"/>
      <c r="E14" s="19"/>
      <c r="F14" s="19"/>
      <c r="G14" s="19"/>
      <c r="H14" s="20"/>
      <c r="I14" s="19"/>
      <c r="J14" s="19"/>
      <c r="K14" s="19"/>
      <c r="L14" s="19"/>
    </row>
  </sheetData>
  <mergeCells count="9">
    <mergeCell ref="A2:L2"/>
    <mergeCell ref="D5:I5"/>
    <mergeCell ref="A14:B14"/>
    <mergeCell ref="A4:A6"/>
    <mergeCell ref="B4:B6"/>
    <mergeCell ref="C5:C6"/>
    <mergeCell ref="J5:J6"/>
    <mergeCell ref="K5:K6"/>
    <mergeCell ref="L4:L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showGridLines="0" showZeros="0" topLeftCell="A29" workbookViewId="0">
      <selection activeCell="D34" sqref="D34:D36"/>
    </sheetView>
  </sheetViews>
  <sheetFormatPr defaultColWidth="6.875" defaultRowHeight="11.25" outlineLevelCol="6"/>
  <cols>
    <col min="1" max="1" width="14.375" style="67" customWidth="1"/>
    <col min="2" max="2" width="37.875" style="67" customWidth="1"/>
    <col min="3" max="4" width="14.625" style="152" customWidth="1"/>
    <col min="5" max="5" width="14.625" style="67" customWidth="1"/>
    <col min="6" max="6" width="12" style="67" customWidth="1"/>
    <col min="7" max="7" width="15.625" style="67" customWidth="1"/>
    <col min="8" max="16384" width="6.875" style="67"/>
  </cols>
  <sheetData>
    <row r="1" ht="16.5" customHeight="1" spans="1:7">
      <c r="A1" s="51" t="s">
        <v>38</v>
      </c>
      <c r="B1" s="52"/>
      <c r="C1" s="153"/>
      <c r="D1" s="154"/>
      <c r="E1" s="74"/>
      <c r="F1" s="74"/>
      <c r="G1" s="74"/>
    </row>
    <row r="2" ht="29.25" customHeight="1" spans="1:7">
      <c r="A2" s="76" t="s">
        <v>39</v>
      </c>
      <c r="B2" s="76"/>
      <c r="C2" s="93"/>
      <c r="D2" s="93"/>
      <c r="E2" s="76"/>
      <c r="F2" s="76"/>
      <c r="G2" s="76"/>
    </row>
    <row r="3" ht="26.25" customHeight="1" spans="1:7">
      <c r="A3" s="77"/>
      <c r="B3" s="77"/>
      <c r="C3" s="140"/>
      <c r="D3" s="140"/>
      <c r="E3" s="77"/>
      <c r="F3" s="77"/>
      <c r="G3" s="89" t="s">
        <v>2</v>
      </c>
    </row>
    <row r="4" ht="26.25" customHeight="1" spans="1:7">
      <c r="A4" s="78" t="s">
        <v>40</v>
      </c>
      <c r="B4" s="78"/>
      <c r="C4" s="155" t="s">
        <v>36</v>
      </c>
      <c r="D4" s="90" t="s">
        <v>41</v>
      </c>
      <c r="E4" s="90" t="s">
        <v>42</v>
      </c>
      <c r="F4" s="90" t="s">
        <v>43</v>
      </c>
      <c r="G4" s="155" t="s">
        <v>44</v>
      </c>
    </row>
    <row r="5" s="75" customFormat="1" ht="47.25" customHeight="1" spans="1:7">
      <c r="A5" s="78" t="s">
        <v>45</v>
      </c>
      <c r="B5" s="78" t="s">
        <v>46</v>
      </c>
      <c r="C5" s="156"/>
      <c r="D5" s="90"/>
      <c r="E5" s="90"/>
      <c r="F5" s="90"/>
      <c r="G5" s="156"/>
    </row>
    <row r="6" s="75" customFormat="1" ht="25.5" customHeight="1" spans="1:7">
      <c r="A6" s="144">
        <v>201</v>
      </c>
      <c r="B6" s="145" t="s">
        <v>47</v>
      </c>
      <c r="C6" s="146">
        <f>D6</f>
        <v>1148.92</v>
      </c>
      <c r="D6" s="78">
        <v>1148.92</v>
      </c>
      <c r="E6" s="86"/>
      <c r="F6" s="86"/>
      <c r="G6" s="86"/>
    </row>
    <row r="7" s="75" customFormat="1" ht="25.5" customHeight="1" spans="1:7">
      <c r="A7" s="144">
        <v>20103</v>
      </c>
      <c r="B7" s="145" t="s">
        <v>48</v>
      </c>
      <c r="C7" s="146">
        <f t="shared" ref="C7:C39" si="0">D7</f>
        <v>1148.92</v>
      </c>
      <c r="D7" s="78">
        <v>1148.92</v>
      </c>
      <c r="E7" s="86"/>
      <c r="F7" s="86"/>
      <c r="G7" s="86"/>
    </row>
    <row r="8" s="75" customFormat="1" ht="25.5" customHeight="1" spans="1:7">
      <c r="A8" s="144">
        <v>2010301</v>
      </c>
      <c r="B8" s="145" t="s">
        <v>49</v>
      </c>
      <c r="C8" s="146">
        <f t="shared" si="0"/>
        <v>312.71</v>
      </c>
      <c r="D8" s="78">
        <v>312.71</v>
      </c>
      <c r="E8" s="86"/>
      <c r="F8" s="86"/>
      <c r="G8" s="86"/>
    </row>
    <row r="9" s="75" customFormat="1" ht="25.5" customHeight="1" spans="1:7">
      <c r="A9" s="144">
        <v>2010350</v>
      </c>
      <c r="B9" s="145" t="s">
        <v>50</v>
      </c>
      <c r="C9" s="146">
        <f t="shared" si="0"/>
        <v>836.21</v>
      </c>
      <c r="D9" s="78">
        <v>836.21</v>
      </c>
      <c r="E9" s="86"/>
      <c r="F9" s="86"/>
      <c r="G9" s="86"/>
    </row>
    <row r="10" s="75" customFormat="1" ht="25.5" customHeight="1" spans="1:7">
      <c r="A10" s="144">
        <v>208</v>
      </c>
      <c r="B10" s="145" t="s">
        <v>51</v>
      </c>
      <c r="C10" s="146">
        <f t="shared" si="0"/>
        <v>746.73</v>
      </c>
      <c r="D10" s="78">
        <v>746.73</v>
      </c>
      <c r="E10" s="86"/>
      <c r="F10" s="86"/>
      <c r="G10" s="86"/>
    </row>
    <row r="11" customFormat="1" ht="25.5" customHeight="1" spans="1:7">
      <c r="A11" s="144">
        <v>20805</v>
      </c>
      <c r="B11" s="147" t="s">
        <v>52</v>
      </c>
      <c r="C11" s="146">
        <f t="shared" si="0"/>
        <v>149.98</v>
      </c>
      <c r="D11" s="99">
        <v>149.98</v>
      </c>
      <c r="E11" s="87"/>
      <c r="F11" s="87"/>
      <c r="G11" s="87"/>
    </row>
    <row r="12" customFormat="1" ht="25.5" customHeight="1" spans="1:7">
      <c r="A12" s="144">
        <v>2080501</v>
      </c>
      <c r="B12" s="147" t="s">
        <v>53</v>
      </c>
      <c r="C12" s="146">
        <f t="shared" si="0"/>
        <v>16.26</v>
      </c>
      <c r="D12" s="78">
        <v>16.26</v>
      </c>
      <c r="E12" s="82"/>
      <c r="F12" s="82"/>
      <c r="G12" s="82"/>
    </row>
    <row r="13" customFormat="1" ht="25.5" customHeight="1" spans="1:7">
      <c r="A13" s="144">
        <v>2080505</v>
      </c>
      <c r="B13" s="148" t="s">
        <v>54</v>
      </c>
      <c r="C13" s="146">
        <f t="shared" si="0"/>
        <v>125.13</v>
      </c>
      <c r="D13" s="78">
        <v>125.13</v>
      </c>
      <c r="E13" s="82"/>
      <c r="F13" s="82"/>
      <c r="G13" s="82"/>
    </row>
    <row r="14" customFormat="1" ht="25.5" customHeight="1" spans="1:7">
      <c r="A14" s="144">
        <v>2080506</v>
      </c>
      <c r="B14" s="148" t="s">
        <v>55</v>
      </c>
      <c r="C14" s="146">
        <f t="shared" si="0"/>
        <v>8.59</v>
      </c>
      <c r="D14" s="78">
        <v>8.59</v>
      </c>
      <c r="E14" s="82"/>
      <c r="F14" s="82"/>
      <c r="G14" s="82"/>
    </row>
    <row r="15" ht="25.5" customHeight="1" spans="1:7">
      <c r="A15" s="144">
        <v>20811</v>
      </c>
      <c r="B15" s="145" t="s">
        <v>56</v>
      </c>
      <c r="C15" s="146">
        <f t="shared" si="0"/>
        <v>1.8</v>
      </c>
      <c r="D15" s="151">
        <v>1.8</v>
      </c>
      <c r="E15" s="82"/>
      <c r="F15" s="82"/>
      <c r="G15" s="82"/>
    </row>
    <row r="16" ht="25.5" customHeight="1" spans="1:7">
      <c r="A16" s="144">
        <v>2081107</v>
      </c>
      <c r="B16" s="147" t="s">
        <v>57</v>
      </c>
      <c r="C16" s="146">
        <f t="shared" si="0"/>
        <v>1.8</v>
      </c>
      <c r="D16" s="151">
        <v>1.8</v>
      </c>
      <c r="E16" s="82"/>
      <c r="F16" s="82"/>
      <c r="G16" s="82"/>
    </row>
    <row r="17" ht="25.5" customHeight="1" spans="1:7">
      <c r="A17" s="144">
        <v>20825</v>
      </c>
      <c r="B17" s="145" t="s">
        <v>58</v>
      </c>
      <c r="C17" s="146">
        <f t="shared" si="0"/>
        <v>594.95</v>
      </c>
      <c r="D17" s="78">
        <v>594.95</v>
      </c>
      <c r="E17" s="82"/>
      <c r="F17" s="82"/>
      <c r="G17" s="82"/>
    </row>
    <row r="18" ht="25.5" customHeight="1" spans="1:7">
      <c r="A18" s="144">
        <v>2082502</v>
      </c>
      <c r="B18" s="145" t="s">
        <v>59</v>
      </c>
      <c r="C18" s="146">
        <f t="shared" si="0"/>
        <v>594.95</v>
      </c>
      <c r="D18" s="78">
        <v>594.95</v>
      </c>
      <c r="E18" s="82"/>
      <c r="F18" s="82"/>
      <c r="G18" s="82"/>
    </row>
    <row r="19" ht="25.5" customHeight="1" spans="1:7">
      <c r="A19" s="144">
        <v>210</v>
      </c>
      <c r="B19" s="145" t="s">
        <v>60</v>
      </c>
      <c r="C19" s="146">
        <f t="shared" si="0"/>
        <v>58.68</v>
      </c>
      <c r="D19" s="78">
        <v>58.68</v>
      </c>
      <c r="E19" s="82"/>
      <c r="F19" s="82"/>
      <c r="G19" s="82"/>
    </row>
    <row r="20" ht="25.5" customHeight="1" spans="1:7">
      <c r="A20" s="144">
        <v>21007</v>
      </c>
      <c r="B20" s="145" t="s">
        <v>61</v>
      </c>
      <c r="C20" s="146">
        <f t="shared" si="0"/>
        <v>2.12</v>
      </c>
      <c r="D20" s="78">
        <v>2.12</v>
      </c>
      <c r="E20" s="82"/>
      <c r="F20" s="82"/>
      <c r="G20" s="82"/>
    </row>
    <row r="21" ht="25.5" customHeight="1" spans="1:7">
      <c r="A21" s="144">
        <v>2100799</v>
      </c>
      <c r="B21" s="145" t="s">
        <v>62</v>
      </c>
      <c r="C21" s="146">
        <f t="shared" si="0"/>
        <v>2.12</v>
      </c>
      <c r="D21" s="78">
        <v>2.12</v>
      </c>
      <c r="E21" s="82"/>
      <c r="F21" s="82"/>
      <c r="G21" s="82"/>
    </row>
    <row r="22" ht="25.5" customHeight="1" spans="1:7">
      <c r="A22" s="144">
        <v>21011</v>
      </c>
      <c r="B22" s="150" t="s">
        <v>63</v>
      </c>
      <c r="C22" s="146">
        <f t="shared" si="0"/>
        <v>56.56</v>
      </c>
      <c r="D22" s="78">
        <v>56.56</v>
      </c>
      <c r="E22" s="82"/>
      <c r="F22" s="82"/>
      <c r="G22" s="82"/>
    </row>
    <row r="23" ht="25.5" customHeight="1" spans="1:7">
      <c r="A23" s="144">
        <v>2101101</v>
      </c>
      <c r="B23" s="150" t="s">
        <v>64</v>
      </c>
      <c r="C23" s="146">
        <f t="shared" si="0"/>
        <v>12.4</v>
      </c>
      <c r="D23" s="151">
        <v>12.4</v>
      </c>
      <c r="E23" s="82"/>
      <c r="F23" s="82"/>
      <c r="G23" s="82"/>
    </row>
    <row r="24" ht="25.5" customHeight="1" spans="1:7">
      <c r="A24" s="144">
        <v>2101102</v>
      </c>
      <c r="B24" s="150" t="s">
        <v>65</v>
      </c>
      <c r="C24" s="146">
        <f t="shared" si="0"/>
        <v>38.43</v>
      </c>
      <c r="D24" s="78">
        <v>38.43</v>
      </c>
      <c r="E24" s="82"/>
      <c r="F24" s="82"/>
      <c r="G24" s="82"/>
    </row>
    <row r="25" ht="25.5" customHeight="1" spans="1:7">
      <c r="A25" s="144">
        <v>2101103</v>
      </c>
      <c r="B25" s="150" t="s">
        <v>66</v>
      </c>
      <c r="C25" s="146">
        <f t="shared" si="0"/>
        <v>5.73</v>
      </c>
      <c r="D25" s="78">
        <v>5.73</v>
      </c>
      <c r="E25" s="82"/>
      <c r="F25" s="82"/>
      <c r="G25" s="82"/>
    </row>
    <row r="26" ht="25.5" customHeight="1" spans="1:7">
      <c r="A26" s="144">
        <v>212</v>
      </c>
      <c r="B26" s="145" t="s">
        <v>67</v>
      </c>
      <c r="C26" s="146">
        <f t="shared" si="0"/>
        <v>827</v>
      </c>
      <c r="D26" s="151">
        <v>827</v>
      </c>
      <c r="E26" s="82"/>
      <c r="F26" s="82"/>
      <c r="G26" s="82"/>
    </row>
    <row r="27" ht="25.5" customHeight="1" spans="1:7">
      <c r="A27" s="144">
        <v>21201</v>
      </c>
      <c r="B27" s="145" t="s">
        <v>68</v>
      </c>
      <c r="C27" s="146">
        <f t="shared" si="0"/>
        <v>436.84</v>
      </c>
      <c r="D27" s="78">
        <v>436.84</v>
      </c>
      <c r="E27" s="82"/>
      <c r="F27" s="82"/>
      <c r="G27" s="82"/>
    </row>
    <row r="28" ht="25.5" customHeight="1" spans="1:7">
      <c r="A28" s="144">
        <v>2120199</v>
      </c>
      <c r="B28" s="145" t="s">
        <v>69</v>
      </c>
      <c r="C28" s="146">
        <f t="shared" si="0"/>
        <v>436.84</v>
      </c>
      <c r="D28" s="78">
        <v>436.84</v>
      </c>
      <c r="E28" s="82"/>
      <c r="F28" s="82"/>
      <c r="G28" s="82"/>
    </row>
    <row r="29" ht="25.5" customHeight="1" spans="1:7">
      <c r="A29" s="144">
        <v>21203</v>
      </c>
      <c r="B29" s="145" t="s">
        <v>70</v>
      </c>
      <c r="C29" s="146">
        <f t="shared" si="0"/>
        <v>390.16</v>
      </c>
      <c r="D29" s="78">
        <v>390.16</v>
      </c>
      <c r="E29" s="82"/>
      <c r="F29" s="82"/>
      <c r="G29" s="82"/>
    </row>
    <row r="30" ht="25.5" customHeight="1" spans="1:7">
      <c r="A30" s="144">
        <v>2120399</v>
      </c>
      <c r="B30" s="145" t="s">
        <v>71</v>
      </c>
      <c r="C30" s="146">
        <f t="shared" si="0"/>
        <v>390.16</v>
      </c>
      <c r="D30" s="78">
        <v>390.16</v>
      </c>
      <c r="E30" s="82"/>
      <c r="F30" s="82"/>
      <c r="G30" s="82"/>
    </row>
    <row r="31" ht="25.5" customHeight="1" spans="1:7">
      <c r="A31" s="144">
        <v>213</v>
      </c>
      <c r="B31" s="145" t="s">
        <v>72</v>
      </c>
      <c r="C31" s="146">
        <f t="shared" si="0"/>
        <v>27.08</v>
      </c>
      <c r="D31" s="78">
        <v>27.08</v>
      </c>
      <c r="E31" s="82"/>
      <c r="F31" s="82"/>
      <c r="G31" s="82"/>
    </row>
    <row r="32" ht="25.5" customHeight="1" spans="1:7">
      <c r="A32" s="144">
        <v>21307</v>
      </c>
      <c r="B32" s="145" t="s">
        <v>73</v>
      </c>
      <c r="C32" s="146">
        <f t="shared" si="0"/>
        <v>27.08</v>
      </c>
      <c r="D32" s="78">
        <v>27.08</v>
      </c>
      <c r="E32" s="82"/>
      <c r="F32" s="82"/>
      <c r="G32" s="82"/>
    </row>
    <row r="33" ht="25.5" customHeight="1" spans="1:7">
      <c r="A33" s="144">
        <v>2130705</v>
      </c>
      <c r="B33" s="145" t="s">
        <v>74</v>
      </c>
      <c r="C33" s="146">
        <f t="shared" si="0"/>
        <v>27.08</v>
      </c>
      <c r="D33" s="78">
        <v>27.08</v>
      </c>
      <c r="E33" s="82"/>
      <c r="F33" s="82"/>
      <c r="G33" s="82"/>
    </row>
    <row r="34" ht="25.5" customHeight="1" spans="1:7">
      <c r="A34" s="144">
        <v>216</v>
      </c>
      <c r="B34" s="145" t="s">
        <v>75</v>
      </c>
      <c r="C34" s="146">
        <f t="shared" si="0"/>
        <v>0.2</v>
      </c>
      <c r="D34" s="151">
        <v>0.2</v>
      </c>
      <c r="E34" s="82"/>
      <c r="F34" s="82"/>
      <c r="G34" s="82"/>
    </row>
    <row r="35" ht="25.5" customHeight="1" spans="1:7">
      <c r="A35" s="144">
        <v>21602</v>
      </c>
      <c r="B35" s="145" t="s">
        <v>76</v>
      </c>
      <c r="C35" s="146">
        <f t="shared" si="0"/>
        <v>0.2</v>
      </c>
      <c r="D35" s="151">
        <v>0.2</v>
      </c>
      <c r="E35" s="82"/>
      <c r="F35" s="82"/>
      <c r="G35" s="82"/>
    </row>
    <row r="36" ht="25.5" customHeight="1" spans="1:7">
      <c r="A36" s="144">
        <v>2160299</v>
      </c>
      <c r="B36" s="145" t="s">
        <v>77</v>
      </c>
      <c r="C36" s="146">
        <f t="shared" si="0"/>
        <v>0.2</v>
      </c>
      <c r="D36" s="151">
        <v>0.2</v>
      </c>
      <c r="E36" s="82"/>
      <c r="F36" s="82"/>
      <c r="G36" s="82"/>
    </row>
    <row r="37" ht="25.5" customHeight="1" spans="1:7">
      <c r="A37" s="144">
        <v>221</v>
      </c>
      <c r="B37" s="147" t="s">
        <v>78</v>
      </c>
      <c r="C37" s="146">
        <f t="shared" si="0"/>
        <v>124.93</v>
      </c>
      <c r="D37" s="78">
        <v>124.93</v>
      </c>
      <c r="E37" s="82"/>
      <c r="F37" s="82"/>
      <c r="G37" s="82"/>
    </row>
    <row r="38" ht="25.5" customHeight="1" spans="1:7">
      <c r="A38" s="144">
        <v>22102</v>
      </c>
      <c r="B38" s="147" t="s">
        <v>79</v>
      </c>
      <c r="C38" s="146">
        <f t="shared" si="0"/>
        <v>124.93</v>
      </c>
      <c r="D38" s="78">
        <v>124.93</v>
      </c>
      <c r="E38" s="82"/>
      <c r="F38" s="82"/>
      <c r="G38" s="82"/>
    </row>
    <row r="39" ht="25.5" customHeight="1" spans="1:7">
      <c r="A39" s="144">
        <v>2210201</v>
      </c>
      <c r="B39" s="147" t="s">
        <v>80</v>
      </c>
      <c r="C39" s="146">
        <f t="shared" si="0"/>
        <v>124.93</v>
      </c>
      <c r="D39" s="78">
        <v>124.93</v>
      </c>
      <c r="E39" s="82"/>
      <c r="F39" s="82"/>
      <c r="G39" s="82"/>
    </row>
    <row r="40" ht="25.5" customHeight="1" spans="1:7">
      <c r="A40" s="83" t="s">
        <v>81</v>
      </c>
      <c r="B40" s="84"/>
      <c r="C40" s="78">
        <f>C6+C10+C19+C26+C31+C34+C37</f>
        <v>2933.54</v>
      </c>
      <c r="D40" s="78">
        <f>D6+D10+D19+D26+D31+D34+D37</f>
        <v>2933.54</v>
      </c>
      <c r="E40" s="82"/>
      <c r="F40" s="82"/>
      <c r="G40" s="82"/>
    </row>
  </sheetData>
  <mergeCells count="8">
    <mergeCell ref="A2:G2"/>
    <mergeCell ref="A4:B4"/>
    <mergeCell ref="A40:B40"/>
    <mergeCell ref="C4:C5"/>
    <mergeCell ref="D4:D5"/>
    <mergeCell ref="E4:E5"/>
    <mergeCell ref="F4:F5"/>
    <mergeCell ref="G4:G5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showGridLines="0" showZeros="0" topLeftCell="A33" workbookViewId="0">
      <selection activeCell="D41" sqref="D41"/>
    </sheetView>
  </sheetViews>
  <sheetFormatPr defaultColWidth="6.875" defaultRowHeight="11.25" outlineLevelCol="4"/>
  <cols>
    <col min="1" max="1" width="19.375" style="67" customWidth="1"/>
    <col min="2" max="2" width="31.625" style="67" customWidth="1"/>
    <col min="3" max="5" width="24.125" style="138" customWidth="1"/>
    <col min="6" max="16384" width="6.875" style="67"/>
  </cols>
  <sheetData>
    <row r="1" ht="16.5" customHeight="1" spans="1:5">
      <c r="A1" s="51" t="s">
        <v>82</v>
      </c>
      <c r="B1" s="52"/>
      <c r="C1" s="139"/>
      <c r="D1" s="74"/>
      <c r="E1" s="74"/>
    </row>
    <row r="2" ht="16.5" customHeight="1" spans="1:5">
      <c r="A2" s="52"/>
      <c r="B2" s="52"/>
      <c r="C2" s="139"/>
      <c r="D2" s="74"/>
      <c r="E2" s="74"/>
    </row>
    <row r="3" ht="29.25" customHeight="1" spans="1:5">
      <c r="A3" s="76" t="s">
        <v>83</v>
      </c>
      <c r="B3" s="76"/>
      <c r="C3" s="76"/>
      <c r="D3" s="76"/>
      <c r="E3" s="76"/>
    </row>
    <row r="4" ht="26.25" customHeight="1" spans="1:5">
      <c r="A4" s="77"/>
      <c r="B4" s="77"/>
      <c r="C4" s="140"/>
      <c r="D4" s="140"/>
      <c r="E4" s="140" t="s">
        <v>2</v>
      </c>
    </row>
    <row r="5" ht="26.25" customHeight="1" spans="1:5">
      <c r="A5" s="141" t="s">
        <v>40</v>
      </c>
      <c r="B5" s="142"/>
      <c r="C5" s="99" t="s">
        <v>37</v>
      </c>
      <c r="D5" s="99" t="s">
        <v>84</v>
      </c>
      <c r="E5" s="99" t="s">
        <v>85</v>
      </c>
    </row>
    <row r="6" s="75" customFormat="1" ht="27.75" customHeight="1" spans="1:5">
      <c r="A6" s="78" t="s">
        <v>45</v>
      </c>
      <c r="B6" s="78" t="s">
        <v>46</v>
      </c>
      <c r="C6" s="143"/>
      <c r="D6" s="143"/>
      <c r="E6" s="143"/>
    </row>
    <row r="7" s="75" customFormat="1" ht="30" customHeight="1" spans="1:5">
      <c r="A7" s="144">
        <v>201</v>
      </c>
      <c r="B7" s="145" t="s">
        <v>47</v>
      </c>
      <c r="C7" s="146">
        <f>D7+E7</f>
        <v>1148.92</v>
      </c>
      <c r="D7" s="110">
        <v>887.47</v>
      </c>
      <c r="E7" s="110">
        <v>261.45</v>
      </c>
    </row>
    <row r="8" s="75" customFormat="1" ht="30" customHeight="1" spans="1:5">
      <c r="A8" s="144">
        <v>20103</v>
      </c>
      <c r="B8" s="145" t="s">
        <v>48</v>
      </c>
      <c r="C8" s="146">
        <f t="shared" ref="C8:C41" si="0">D8+E8</f>
        <v>1148.92</v>
      </c>
      <c r="D8" s="110">
        <f>D9+D10</f>
        <v>887.47</v>
      </c>
      <c r="E8" s="110">
        <f>E9+E10</f>
        <v>261.45</v>
      </c>
    </row>
    <row r="9" s="75" customFormat="1" ht="30" customHeight="1" spans="1:5">
      <c r="A9" s="144">
        <v>2010301</v>
      </c>
      <c r="B9" s="145" t="s">
        <v>49</v>
      </c>
      <c r="C9" s="146">
        <f t="shared" si="0"/>
        <v>312.71</v>
      </c>
      <c r="D9" s="110">
        <v>237.57</v>
      </c>
      <c r="E9" s="110">
        <v>75.14</v>
      </c>
    </row>
    <row r="10" s="75" customFormat="1" ht="30" customHeight="1" spans="1:5">
      <c r="A10" s="144">
        <v>2010350</v>
      </c>
      <c r="B10" s="145" t="s">
        <v>50</v>
      </c>
      <c r="C10" s="146">
        <f t="shared" si="0"/>
        <v>836.21</v>
      </c>
      <c r="D10" s="110">
        <v>649.9</v>
      </c>
      <c r="E10" s="110">
        <v>186.31</v>
      </c>
    </row>
    <row r="11" customFormat="1" ht="30" customHeight="1" spans="1:5">
      <c r="A11" s="144">
        <v>208</v>
      </c>
      <c r="B11" s="145" t="s">
        <v>51</v>
      </c>
      <c r="C11" s="146">
        <f t="shared" si="0"/>
        <v>746.73</v>
      </c>
      <c r="D11" s="99">
        <v>149.98</v>
      </c>
      <c r="E11" s="99">
        <v>596.75</v>
      </c>
    </row>
    <row r="12" customFormat="1" ht="30" customHeight="1" spans="1:5">
      <c r="A12" s="144">
        <v>20805</v>
      </c>
      <c r="B12" s="147" t="s">
        <v>52</v>
      </c>
      <c r="C12" s="146">
        <f t="shared" si="0"/>
        <v>149.98</v>
      </c>
      <c r="D12" s="78">
        <v>149.98</v>
      </c>
      <c r="E12" s="78"/>
    </row>
    <row r="13" customFormat="1" ht="30" customHeight="1" spans="1:5">
      <c r="A13" s="144">
        <v>2080501</v>
      </c>
      <c r="B13" s="147" t="s">
        <v>53</v>
      </c>
      <c r="C13" s="146">
        <f t="shared" si="0"/>
        <v>16.26</v>
      </c>
      <c r="D13" s="78">
        <v>16.26</v>
      </c>
      <c r="E13" s="78"/>
    </row>
    <row r="14" ht="30" customHeight="1" spans="1:5">
      <c r="A14" s="144">
        <v>2080505</v>
      </c>
      <c r="B14" s="148" t="s">
        <v>54</v>
      </c>
      <c r="C14" s="146">
        <f t="shared" si="0"/>
        <v>125.13</v>
      </c>
      <c r="D14" s="110">
        <v>125.13</v>
      </c>
      <c r="E14" s="110"/>
    </row>
    <row r="15" ht="30" customHeight="1" spans="1:5">
      <c r="A15" s="144">
        <v>2080506</v>
      </c>
      <c r="B15" s="148" t="s">
        <v>55</v>
      </c>
      <c r="C15" s="146">
        <f t="shared" si="0"/>
        <v>8.59</v>
      </c>
      <c r="D15" s="110">
        <v>8.59</v>
      </c>
      <c r="E15" s="110"/>
    </row>
    <row r="16" ht="30" customHeight="1" spans="1:5">
      <c r="A16" s="144">
        <v>20811</v>
      </c>
      <c r="B16" s="145" t="s">
        <v>56</v>
      </c>
      <c r="C16" s="146">
        <f t="shared" si="0"/>
        <v>1.8</v>
      </c>
      <c r="D16" s="149">
        <f t="shared" ref="D16:D21" si="1">D17</f>
        <v>0</v>
      </c>
      <c r="E16" s="110">
        <f t="shared" ref="E16:E21" si="2">E17</f>
        <v>1.8</v>
      </c>
    </row>
    <row r="17" ht="30" customHeight="1" spans="1:5">
      <c r="A17" s="144">
        <v>2081107</v>
      </c>
      <c r="B17" s="147" t="s">
        <v>57</v>
      </c>
      <c r="C17" s="146">
        <f t="shared" si="0"/>
        <v>1.8</v>
      </c>
      <c r="D17" s="149"/>
      <c r="E17" s="110">
        <v>1.8</v>
      </c>
    </row>
    <row r="18" ht="30" customHeight="1" spans="1:5">
      <c r="A18" s="144">
        <v>20825</v>
      </c>
      <c r="B18" s="145" t="s">
        <v>58</v>
      </c>
      <c r="C18" s="146">
        <f t="shared" si="0"/>
        <v>594.95</v>
      </c>
      <c r="D18" s="110">
        <f t="shared" si="1"/>
        <v>0</v>
      </c>
      <c r="E18" s="110">
        <f t="shared" si="2"/>
        <v>594.95</v>
      </c>
    </row>
    <row r="19" ht="30" customHeight="1" spans="1:5">
      <c r="A19" s="144">
        <v>2082502</v>
      </c>
      <c r="B19" s="145" t="s">
        <v>59</v>
      </c>
      <c r="C19" s="146">
        <f t="shared" si="0"/>
        <v>594.95</v>
      </c>
      <c r="D19" s="110"/>
      <c r="E19" s="110">
        <v>594.95</v>
      </c>
    </row>
    <row r="20" ht="30" customHeight="1" spans="1:5">
      <c r="A20" s="144">
        <v>210</v>
      </c>
      <c r="B20" s="145" t="s">
        <v>60</v>
      </c>
      <c r="C20" s="146">
        <f t="shared" si="0"/>
        <v>58.68</v>
      </c>
      <c r="D20" s="110">
        <f>D21+D23</f>
        <v>56.56</v>
      </c>
      <c r="E20" s="110">
        <f>E21+E23</f>
        <v>2.12</v>
      </c>
    </row>
    <row r="21" ht="30" customHeight="1" spans="1:5">
      <c r="A21" s="144">
        <v>21007</v>
      </c>
      <c r="B21" s="145" t="s">
        <v>61</v>
      </c>
      <c r="C21" s="146">
        <f t="shared" si="0"/>
        <v>2.12</v>
      </c>
      <c r="D21" s="110">
        <f t="shared" si="1"/>
        <v>0</v>
      </c>
      <c r="E21" s="110">
        <f t="shared" si="2"/>
        <v>2.12</v>
      </c>
    </row>
    <row r="22" ht="30" customHeight="1" spans="1:5">
      <c r="A22" s="144">
        <v>2100799</v>
      </c>
      <c r="B22" s="145" t="s">
        <v>62</v>
      </c>
      <c r="C22" s="146">
        <f t="shared" si="0"/>
        <v>2.12</v>
      </c>
      <c r="D22" s="110"/>
      <c r="E22" s="110">
        <v>2.12</v>
      </c>
    </row>
    <row r="23" ht="30" customHeight="1" spans="1:5">
      <c r="A23" s="144">
        <v>21011</v>
      </c>
      <c r="B23" s="150" t="s">
        <v>63</v>
      </c>
      <c r="C23" s="146">
        <f t="shared" si="0"/>
        <v>56.56</v>
      </c>
      <c r="D23" s="110">
        <f>D24+D25+D26</f>
        <v>56.56</v>
      </c>
      <c r="E23" s="110">
        <f>E24+E25</f>
        <v>0</v>
      </c>
    </row>
    <row r="24" ht="30" customHeight="1" spans="1:5">
      <c r="A24" s="144">
        <v>2101101</v>
      </c>
      <c r="B24" s="150" t="s">
        <v>64</v>
      </c>
      <c r="C24" s="146">
        <f t="shared" si="0"/>
        <v>12.4</v>
      </c>
      <c r="D24" s="110">
        <v>12.4</v>
      </c>
      <c r="E24" s="110"/>
    </row>
    <row r="25" ht="30" customHeight="1" spans="1:5">
      <c r="A25" s="144">
        <v>2101102</v>
      </c>
      <c r="B25" s="150" t="s">
        <v>65</v>
      </c>
      <c r="C25" s="146">
        <f t="shared" si="0"/>
        <v>38.43</v>
      </c>
      <c r="D25" s="110">
        <v>38.43</v>
      </c>
      <c r="E25" s="110"/>
    </row>
    <row r="26" ht="30" customHeight="1" spans="1:5">
      <c r="A26" s="144">
        <v>2101103</v>
      </c>
      <c r="B26" s="150" t="s">
        <v>66</v>
      </c>
      <c r="C26" s="146">
        <f t="shared" si="0"/>
        <v>5.73</v>
      </c>
      <c r="D26" s="110">
        <v>5.73</v>
      </c>
      <c r="E26" s="110"/>
    </row>
    <row r="27" ht="30" customHeight="1" spans="1:5">
      <c r="A27" s="144">
        <v>212</v>
      </c>
      <c r="B27" s="145" t="s">
        <v>67</v>
      </c>
      <c r="C27" s="146">
        <f t="shared" si="0"/>
        <v>827</v>
      </c>
      <c r="D27" s="151"/>
      <c r="E27" s="110">
        <f>E28+E30</f>
        <v>827</v>
      </c>
    </row>
    <row r="28" ht="30" customHeight="1" spans="1:5">
      <c r="A28" s="144">
        <v>21201</v>
      </c>
      <c r="B28" s="145" t="s">
        <v>68</v>
      </c>
      <c r="C28" s="146">
        <f t="shared" si="0"/>
        <v>436.84</v>
      </c>
      <c r="D28" s="78"/>
      <c r="E28" s="110">
        <f t="shared" ref="E28:E33" si="3">E29</f>
        <v>436.84</v>
      </c>
    </row>
    <row r="29" ht="30" customHeight="1" spans="1:5">
      <c r="A29" s="144">
        <v>2120199</v>
      </c>
      <c r="B29" s="145" t="s">
        <v>69</v>
      </c>
      <c r="C29" s="146">
        <f t="shared" si="0"/>
        <v>436.84</v>
      </c>
      <c r="D29" s="78"/>
      <c r="E29" s="110">
        <v>436.84</v>
      </c>
    </row>
    <row r="30" ht="30" customHeight="1" spans="1:5">
      <c r="A30" s="144">
        <v>21203</v>
      </c>
      <c r="B30" s="145" t="s">
        <v>70</v>
      </c>
      <c r="C30" s="146">
        <f t="shared" si="0"/>
        <v>390.16</v>
      </c>
      <c r="D30" s="78"/>
      <c r="E30" s="110">
        <f t="shared" si="3"/>
        <v>390.16</v>
      </c>
    </row>
    <row r="31" ht="30" customHeight="1" spans="1:5">
      <c r="A31" s="144">
        <v>2120399</v>
      </c>
      <c r="B31" s="145" t="s">
        <v>71</v>
      </c>
      <c r="C31" s="146">
        <f t="shared" si="0"/>
        <v>390.16</v>
      </c>
      <c r="D31" s="78"/>
      <c r="E31" s="110">
        <v>390.16</v>
      </c>
    </row>
    <row r="32" ht="30" customHeight="1" spans="1:5">
      <c r="A32" s="144">
        <v>213</v>
      </c>
      <c r="B32" s="145" t="s">
        <v>72</v>
      </c>
      <c r="C32" s="146">
        <f t="shared" si="0"/>
        <v>27.08</v>
      </c>
      <c r="D32" s="78"/>
      <c r="E32" s="110">
        <f t="shared" si="3"/>
        <v>27.08</v>
      </c>
    </row>
    <row r="33" ht="30" customHeight="1" spans="1:5">
      <c r="A33" s="144">
        <v>21307</v>
      </c>
      <c r="B33" s="145" t="s">
        <v>73</v>
      </c>
      <c r="C33" s="146">
        <f t="shared" si="0"/>
        <v>27.08</v>
      </c>
      <c r="D33" s="78"/>
      <c r="E33" s="110">
        <f t="shared" si="3"/>
        <v>27.08</v>
      </c>
    </row>
    <row r="34" ht="30" customHeight="1" spans="1:5">
      <c r="A34" s="144">
        <v>2130705</v>
      </c>
      <c r="B34" s="145" t="s">
        <v>74</v>
      </c>
      <c r="C34" s="146">
        <f t="shared" si="0"/>
        <v>27.08</v>
      </c>
      <c r="D34" s="78"/>
      <c r="E34" s="110">
        <v>27.08</v>
      </c>
    </row>
    <row r="35" ht="30" customHeight="1" spans="1:5">
      <c r="A35" s="144">
        <v>216</v>
      </c>
      <c r="B35" s="145" t="s">
        <v>75</v>
      </c>
      <c r="C35" s="146">
        <f t="shared" si="0"/>
        <v>0.2</v>
      </c>
      <c r="D35" s="151"/>
      <c r="E35" s="110">
        <f>E36</f>
        <v>0.2</v>
      </c>
    </row>
    <row r="36" ht="30" customHeight="1" spans="1:5">
      <c r="A36" s="144">
        <v>21602</v>
      </c>
      <c r="B36" s="145" t="s">
        <v>76</v>
      </c>
      <c r="C36" s="146">
        <f t="shared" si="0"/>
        <v>0.2</v>
      </c>
      <c r="D36" s="151"/>
      <c r="E36" s="110">
        <f>E37</f>
        <v>0.2</v>
      </c>
    </row>
    <row r="37" ht="30" customHeight="1" spans="1:5">
      <c r="A37" s="144">
        <v>2160299</v>
      </c>
      <c r="B37" s="145" t="s">
        <v>77</v>
      </c>
      <c r="C37" s="146">
        <f t="shared" si="0"/>
        <v>0.2</v>
      </c>
      <c r="D37" s="151"/>
      <c r="E37" s="110">
        <v>0.2</v>
      </c>
    </row>
    <row r="38" ht="30" customHeight="1" spans="1:5">
      <c r="A38" s="144">
        <v>221</v>
      </c>
      <c r="B38" s="147" t="s">
        <v>78</v>
      </c>
      <c r="C38" s="146">
        <f t="shared" si="0"/>
        <v>124.93</v>
      </c>
      <c r="D38" s="110">
        <f>D39</f>
        <v>124.93</v>
      </c>
      <c r="E38" s="78"/>
    </row>
    <row r="39" ht="30" customHeight="1" spans="1:5">
      <c r="A39" s="144">
        <v>22102</v>
      </c>
      <c r="B39" s="147" t="s">
        <v>79</v>
      </c>
      <c r="C39" s="146">
        <f t="shared" si="0"/>
        <v>124.93</v>
      </c>
      <c r="D39" s="110">
        <f>D40</f>
        <v>124.93</v>
      </c>
      <c r="E39" s="78"/>
    </row>
    <row r="40" ht="30" customHeight="1" spans="1:5">
      <c r="A40" s="144">
        <v>2210201</v>
      </c>
      <c r="B40" s="147" t="s">
        <v>80</v>
      </c>
      <c r="C40" s="146">
        <f t="shared" si="0"/>
        <v>124.93</v>
      </c>
      <c r="D40" s="110">
        <v>124.93</v>
      </c>
      <c r="E40" s="78"/>
    </row>
    <row r="41" ht="30" customHeight="1" spans="1:5">
      <c r="A41" s="83" t="s">
        <v>81</v>
      </c>
      <c r="B41" s="84"/>
      <c r="C41" s="78">
        <f>C7+C11+C20+C27+C32+C35+C38</f>
        <v>2933.54</v>
      </c>
      <c r="D41" s="78">
        <f>D7+D11+D20+D27+D32+D35+D38</f>
        <v>1218.94</v>
      </c>
      <c r="E41" s="151">
        <f>E7+E11+E20+E27+E32+E35+E38</f>
        <v>1714.6</v>
      </c>
    </row>
  </sheetData>
  <mergeCells count="6">
    <mergeCell ref="A3:E3"/>
    <mergeCell ref="A5:B5"/>
    <mergeCell ref="A41:B41"/>
    <mergeCell ref="C5:C6"/>
    <mergeCell ref="D5:D6"/>
    <mergeCell ref="E5:E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showGridLines="0" showZeros="0" topLeftCell="A23" workbookViewId="0">
      <selection activeCell="E29" sqref="D29:E29"/>
    </sheetView>
  </sheetViews>
  <sheetFormatPr defaultColWidth="6.875" defaultRowHeight="11.25" outlineLevelCol="5"/>
  <cols>
    <col min="1" max="1" width="28.125" style="67" customWidth="1"/>
    <col min="2" max="2" width="14.875" style="67" customWidth="1"/>
    <col min="3" max="3" width="30.375" style="67" customWidth="1"/>
    <col min="4" max="4" width="15.375" style="67" customWidth="1"/>
    <col min="5" max="6" width="17.125" style="67" customWidth="1"/>
    <col min="7" max="16384" width="6.875" style="67"/>
  </cols>
  <sheetData>
    <row r="1" ht="16.5" customHeight="1" spans="1:6">
      <c r="A1" s="77" t="s">
        <v>86</v>
      </c>
      <c r="B1" s="134"/>
      <c r="C1" s="134"/>
      <c r="D1" s="134"/>
      <c r="E1" s="134"/>
      <c r="F1" s="135"/>
    </row>
    <row r="2" ht="18.75" customHeight="1" spans="1:6">
      <c r="A2" s="136"/>
      <c r="B2" s="134"/>
      <c r="C2" s="134"/>
      <c r="D2" s="134"/>
      <c r="E2" s="134"/>
      <c r="F2" s="135"/>
    </row>
    <row r="3" ht="21" customHeight="1" spans="1:6">
      <c r="A3" s="93" t="s">
        <v>87</v>
      </c>
      <c r="B3" s="93"/>
      <c r="C3" s="93"/>
      <c r="D3" s="93"/>
      <c r="E3" s="93"/>
      <c r="F3" s="93"/>
    </row>
    <row r="4" ht="14.25" customHeight="1" spans="1:6">
      <c r="A4" s="137"/>
      <c r="B4" s="137"/>
      <c r="C4" s="137"/>
      <c r="D4" s="137"/>
      <c r="E4" s="137"/>
      <c r="F4" s="95" t="s">
        <v>2</v>
      </c>
    </row>
    <row r="5" ht="24" customHeight="1" spans="1:6">
      <c r="A5" s="160" t="s">
        <v>3</v>
      </c>
      <c r="B5" s="78"/>
      <c r="C5" s="160" t="s">
        <v>4</v>
      </c>
      <c r="D5" s="78"/>
      <c r="E5" s="78"/>
      <c r="F5" s="78"/>
    </row>
    <row r="6" ht="24" customHeight="1" spans="1:6">
      <c r="A6" s="160" t="s">
        <v>5</v>
      </c>
      <c r="B6" s="160" t="s">
        <v>6</v>
      </c>
      <c r="C6" s="78" t="s">
        <v>40</v>
      </c>
      <c r="D6" s="78" t="s">
        <v>6</v>
      </c>
      <c r="E6" s="78"/>
      <c r="F6" s="78"/>
    </row>
    <row r="7" ht="24" customHeight="1" spans="1:6">
      <c r="A7" s="78"/>
      <c r="B7" s="78"/>
      <c r="C7" s="78"/>
      <c r="D7" s="78" t="s">
        <v>88</v>
      </c>
      <c r="E7" s="78" t="s">
        <v>41</v>
      </c>
      <c r="F7" s="78" t="s">
        <v>89</v>
      </c>
    </row>
    <row r="8" ht="28.5" customHeight="1" spans="1:6">
      <c r="A8" s="82" t="s">
        <v>11</v>
      </c>
      <c r="B8" s="110">
        <v>2933.54</v>
      </c>
      <c r="C8" s="80" t="s">
        <v>12</v>
      </c>
      <c r="D8" s="110">
        <v>1148.92</v>
      </c>
      <c r="E8" s="110">
        <v>1148.92</v>
      </c>
      <c r="F8" s="86"/>
    </row>
    <row r="9" ht="28.5" customHeight="1" spans="1:6">
      <c r="A9" s="82" t="s">
        <v>13</v>
      </c>
      <c r="B9" s="78"/>
      <c r="C9" s="80" t="s">
        <v>14</v>
      </c>
      <c r="D9" s="80"/>
      <c r="E9" s="80"/>
      <c r="F9" s="86"/>
    </row>
    <row r="10" ht="28.5" customHeight="1" spans="1:6">
      <c r="A10" s="82"/>
      <c r="B10" s="78"/>
      <c r="C10" s="80" t="s">
        <v>16</v>
      </c>
      <c r="D10" s="80"/>
      <c r="E10" s="80"/>
      <c r="F10" s="86"/>
    </row>
    <row r="11" ht="28.5" customHeight="1" spans="1:6">
      <c r="A11" s="82"/>
      <c r="B11" s="78"/>
      <c r="C11" s="82" t="s">
        <v>18</v>
      </c>
      <c r="D11" s="82"/>
      <c r="E11" s="82"/>
      <c r="F11" s="86"/>
    </row>
    <row r="12" ht="28.5" customHeight="1" spans="1:6">
      <c r="A12" s="82"/>
      <c r="B12" s="78"/>
      <c r="C12" s="80" t="s">
        <v>19</v>
      </c>
      <c r="D12" s="80"/>
      <c r="E12" s="80"/>
      <c r="F12" s="86"/>
    </row>
    <row r="13" ht="28.5" customHeight="1" spans="1:6">
      <c r="A13" s="82"/>
      <c r="B13" s="78"/>
      <c r="C13" s="80" t="s">
        <v>20</v>
      </c>
      <c r="D13" s="80"/>
      <c r="E13" s="80"/>
      <c r="F13" s="86"/>
    </row>
    <row r="14" ht="28.5" customHeight="1" spans="1:6">
      <c r="A14" s="82"/>
      <c r="B14" s="78"/>
      <c r="C14" s="82" t="s">
        <v>21</v>
      </c>
      <c r="D14" s="82"/>
      <c r="E14" s="82"/>
      <c r="F14" s="82"/>
    </row>
    <row r="15" ht="28.5" customHeight="1" spans="1:6">
      <c r="A15" s="82"/>
      <c r="B15" s="78"/>
      <c r="C15" s="82" t="s">
        <v>22</v>
      </c>
      <c r="D15" s="110">
        <v>746.73</v>
      </c>
      <c r="E15" s="110">
        <v>746.73</v>
      </c>
      <c r="F15" s="82"/>
    </row>
    <row r="16" ht="28.5" customHeight="1" spans="1:6">
      <c r="A16" s="82"/>
      <c r="B16" s="78"/>
      <c r="C16" s="80" t="s">
        <v>23</v>
      </c>
      <c r="D16" s="110">
        <v>58.68</v>
      </c>
      <c r="E16" s="110">
        <v>58.68</v>
      </c>
      <c r="F16" s="82"/>
    </row>
    <row r="17" ht="28.5" customHeight="1" spans="1:6">
      <c r="A17" s="82"/>
      <c r="B17" s="78"/>
      <c r="C17" s="80" t="s">
        <v>24</v>
      </c>
      <c r="D17" s="80"/>
      <c r="E17" s="80"/>
      <c r="F17" s="82"/>
    </row>
    <row r="18" ht="28.5" customHeight="1" spans="1:6">
      <c r="A18" s="82"/>
      <c r="B18" s="78"/>
      <c r="C18" s="82" t="s">
        <v>25</v>
      </c>
      <c r="D18" s="110">
        <v>827</v>
      </c>
      <c r="E18" s="110">
        <v>827</v>
      </c>
      <c r="F18" s="82"/>
    </row>
    <row r="19" ht="28.5" customHeight="1" spans="1:6">
      <c r="A19" s="82"/>
      <c r="B19" s="78"/>
      <c r="C19" s="82" t="s">
        <v>26</v>
      </c>
      <c r="D19" s="110">
        <v>27.08</v>
      </c>
      <c r="E19" s="110">
        <v>27.08</v>
      </c>
      <c r="F19" s="82"/>
    </row>
    <row r="20" ht="28.5" customHeight="1" spans="1:6">
      <c r="A20" s="82"/>
      <c r="B20" s="78"/>
      <c r="C20" s="82" t="s">
        <v>27</v>
      </c>
      <c r="D20" s="82"/>
      <c r="E20" s="82"/>
      <c r="F20" s="82"/>
    </row>
    <row r="21" ht="28.5" customHeight="1" spans="1:6">
      <c r="A21" s="82"/>
      <c r="B21" s="78"/>
      <c r="C21" s="82" t="s">
        <v>90</v>
      </c>
      <c r="D21" s="82"/>
      <c r="E21" s="82"/>
      <c r="F21" s="82"/>
    </row>
    <row r="22" ht="28.5" customHeight="1" spans="1:6">
      <c r="A22" s="82"/>
      <c r="B22" s="78"/>
      <c r="C22" s="82" t="s">
        <v>29</v>
      </c>
      <c r="D22" s="110">
        <v>0.2</v>
      </c>
      <c r="E22" s="110">
        <v>0.2</v>
      </c>
      <c r="F22" s="82"/>
    </row>
    <row r="23" ht="28.5" customHeight="1" spans="1:6">
      <c r="A23" s="82"/>
      <c r="B23" s="78"/>
      <c r="C23" s="82" t="s">
        <v>30</v>
      </c>
      <c r="D23" s="82"/>
      <c r="E23" s="82"/>
      <c r="F23" s="82"/>
    </row>
    <row r="24" ht="28.5" customHeight="1" spans="1:6">
      <c r="A24" s="82"/>
      <c r="B24" s="78"/>
      <c r="C24" s="82" t="s">
        <v>31</v>
      </c>
      <c r="D24" s="82"/>
      <c r="E24" s="82"/>
      <c r="F24" s="82"/>
    </row>
    <row r="25" ht="28.5" customHeight="1" spans="1:6">
      <c r="A25" s="82"/>
      <c r="B25" s="78"/>
      <c r="C25" s="82" t="s">
        <v>32</v>
      </c>
      <c r="D25" s="110">
        <v>124.93</v>
      </c>
      <c r="E25" s="110">
        <v>124.93</v>
      </c>
      <c r="F25" s="82"/>
    </row>
    <row r="26" ht="28.5" customHeight="1" spans="1:6">
      <c r="A26" s="82"/>
      <c r="B26" s="78"/>
      <c r="C26" s="82" t="s">
        <v>33</v>
      </c>
      <c r="D26" s="82"/>
      <c r="E26" s="82"/>
      <c r="F26" s="82"/>
    </row>
    <row r="27" ht="28.5" customHeight="1" spans="1:6">
      <c r="A27" s="82"/>
      <c r="B27" s="78"/>
      <c r="C27" s="82" t="s">
        <v>34</v>
      </c>
      <c r="D27" s="82"/>
      <c r="E27" s="82"/>
      <c r="F27" s="82"/>
    </row>
    <row r="28" ht="28.5" customHeight="1" spans="1:6">
      <c r="A28" s="82"/>
      <c r="B28" s="78"/>
      <c r="C28" s="82" t="s">
        <v>35</v>
      </c>
      <c r="D28" s="82"/>
      <c r="E28" s="82"/>
      <c r="F28" s="82"/>
    </row>
    <row r="29" ht="28.5" customHeight="1" spans="1:6">
      <c r="A29" s="78" t="s">
        <v>36</v>
      </c>
      <c r="B29" s="78">
        <f>SUM(B8:B28)</f>
        <v>2933.54</v>
      </c>
      <c r="C29" s="78" t="s">
        <v>37</v>
      </c>
      <c r="D29" s="97">
        <f>SUM(D8:D28)</f>
        <v>2933.54</v>
      </c>
      <c r="E29" s="97">
        <f>SUM(E8:E28)</f>
        <v>2933.54</v>
      </c>
      <c r="F29" s="82"/>
    </row>
    <row r="30" ht="24" customHeight="1"/>
  </sheetData>
  <mergeCells count="7">
    <mergeCell ref="A3:F3"/>
    <mergeCell ref="A5:B5"/>
    <mergeCell ref="C5:F5"/>
    <mergeCell ref="D6:F6"/>
    <mergeCell ref="A6:A7"/>
    <mergeCell ref="B6:B7"/>
    <mergeCell ref="C6:C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showGridLines="0" showZeros="0" topLeftCell="A36" workbookViewId="0">
      <selection activeCell="J31" sqref="J31"/>
    </sheetView>
  </sheetViews>
  <sheetFormatPr defaultColWidth="6.875" defaultRowHeight="11.25"/>
  <cols>
    <col min="1" max="1" width="13" style="114" customWidth="1"/>
    <col min="2" max="2" width="32.75" style="114" customWidth="1"/>
    <col min="3" max="8" width="10" style="114" customWidth="1"/>
    <col min="9" max="11" width="10.875" style="114" customWidth="1"/>
    <col min="12" max="16384" width="6.875" style="114"/>
  </cols>
  <sheetData>
    <row r="1" ht="16.5" customHeight="1" spans="1:11">
      <c r="A1" s="115" t="s">
        <v>91</v>
      </c>
      <c r="B1" s="116"/>
      <c r="C1" s="116"/>
      <c r="D1" s="116"/>
      <c r="E1" s="116"/>
      <c r="F1" s="116"/>
      <c r="G1" s="116"/>
      <c r="H1" s="116"/>
      <c r="I1" s="130"/>
      <c r="J1" s="130"/>
      <c r="K1" s="130"/>
    </row>
    <row r="2" ht="16.5" customHeight="1" spans="1:11">
      <c r="A2" s="116"/>
      <c r="B2" s="116"/>
      <c r="C2" s="116"/>
      <c r="D2" s="116"/>
      <c r="E2" s="116"/>
      <c r="F2" s="116"/>
      <c r="G2" s="116"/>
      <c r="H2" s="116"/>
      <c r="I2" s="130"/>
      <c r="J2" s="130"/>
      <c r="K2" s="130"/>
    </row>
    <row r="3" ht="29.25" customHeight="1" spans="1:11">
      <c r="A3" s="117" t="s">
        <v>92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</row>
    <row r="4" ht="26.25" customHeight="1" spans="1:11">
      <c r="A4" s="118"/>
      <c r="B4" s="118"/>
      <c r="C4" s="118"/>
      <c r="D4" s="118"/>
      <c r="E4" s="118"/>
      <c r="F4" s="118"/>
      <c r="G4" s="118"/>
      <c r="H4" s="118"/>
      <c r="I4" s="118"/>
      <c r="J4" s="131" t="s">
        <v>2</v>
      </c>
      <c r="K4" s="131"/>
    </row>
    <row r="5" ht="26.25" customHeight="1" spans="1:11">
      <c r="A5" s="119" t="s">
        <v>40</v>
      </c>
      <c r="B5" s="119"/>
      <c r="C5" s="119" t="s">
        <v>93</v>
      </c>
      <c r="D5" s="119"/>
      <c r="E5" s="119"/>
      <c r="F5" s="119" t="s">
        <v>94</v>
      </c>
      <c r="G5" s="119"/>
      <c r="H5" s="119"/>
      <c r="I5" s="119" t="s">
        <v>95</v>
      </c>
      <c r="J5" s="119"/>
      <c r="K5" s="119"/>
    </row>
    <row r="6" s="112" customFormat="1" ht="30.75" customHeight="1" spans="1:11">
      <c r="A6" s="119" t="s">
        <v>45</v>
      </c>
      <c r="B6" s="119" t="s">
        <v>46</v>
      </c>
      <c r="C6" s="119" t="s">
        <v>96</v>
      </c>
      <c r="D6" s="119" t="s">
        <v>84</v>
      </c>
      <c r="E6" s="119" t="s">
        <v>85</v>
      </c>
      <c r="F6" s="119" t="s">
        <v>96</v>
      </c>
      <c r="G6" s="119" t="s">
        <v>84</v>
      </c>
      <c r="H6" s="119" t="s">
        <v>85</v>
      </c>
      <c r="I6" s="119" t="s">
        <v>96</v>
      </c>
      <c r="J6" s="119" t="s">
        <v>84</v>
      </c>
      <c r="K6" s="119" t="s">
        <v>85</v>
      </c>
    </row>
    <row r="7" s="112" customFormat="1" ht="30.75" customHeight="1" spans="1:11">
      <c r="A7" s="120">
        <v>201</v>
      </c>
      <c r="B7" s="121" t="s">
        <v>47</v>
      </c>
      <c r="C7" s="122">
        <v>1226.11</v>
      </c>
      <c r="D7" s="122">
        <v>835.8</v>
      </c>
      <c r="E7" s="122">
        <v>390.31</v>
      </c>
      <c r="F7" s="122">
        <v>1148.92</v>
      </c>
      <c r="G7" s="122">
        <v>887.47</v>
      </c>
      <c r="H7" s="122">
        <v>261.45</v>
      </c>
      <c r="I7" s="132">
        <f>F7/C7*100-100</f>
        <v>-6.29551997781601</v>
      </c>
      <c r="J7" s="132">
        <f>G7/D7*100-100</f>
        <v>6.18210098109597</v>
      </c>
      <c r="K7" s="133">
        <f>H7/E7*100-100</f>
        <v>-33.0147831211089</v>
      </c>
    </row>
    <row r="8" s="112" customFormat="1" ht="30.75" customHeight="1" spans="1:11">
      <c r="A8" s="120">
        <v>20103</v>
      </c>
      <c r="B8" s="121" t="s">
        <v>48</v>
      </c>
      <c r="C8" s="122">
        <f t="shared" ref="C7:C35" si="0">D8+E8</f>
        <v>1226.11</v>
      </c>
      <c r="D8" s="122">
        <f t="shared" ref="D8:H8" si="1">D9+D10</f>
        <v>835.8</v>
      </c>
      <c r="E8" s="122">
        <f t="shared" si="1"/>
        <v>390.31</v>
      </c>
      <c r="F8" s="122">
        <f t="shared" ref="F7:F13" si="2">G8+H8</f>
        <v>1148.92</v>
      </c>
      <c r="G8" s="122">
        <f t="shared" si="1"/>
        <v>887.47</v>
      </c>
      <c r="H8" s="122">
        <f t="shared" si="1"/>
        <v>261.45</v>
      </c>
      <c r="I8" s="132">
        <f t="shared" ref="I8:I42" si="3">F8/C8*100-100</f>
        <v>-6.29551997781601</v>
      </c>
      <c r="J8" s="132">
        <f>G8/D8*100-100</f>
        <v>6.18210098109597</v>
      </c>
      <c r="K8" s="133">
        <f t="shared" ref="K8:K42" si="4">H8/E8*100-100</f>
        <v>-33.0147831211089</v>
      </c>
    </row>
    <row r="9" s="112" customFormat="1" ht="30.75" customHeight="1" spans="1:11">
      <c r="A9" s="120">
        <v>2010301</v>
      </c>
      <c r="B9" s="121" t="s">
        <v>49</v>
      </c>
      <c r="C9" s="122">
        <f t="shared" si="0"/>
        <v>308.71</v>
      </c>
      <c r="D9" s="122">
        <v>258.43</v>
      </c>
      <c r="E9" s="122">
        <v>50.28</v>
      </c>
      <c r="F9" s="122">
        <f t="shared" si="2"/>
        <v>312.71</v>
      </c>
      <c r="G9" s="122">
        <v>237.57</v>
      </c>
      <c r="H9" s="122">
        <v>75.14</v>
      </c>
      <c r="I9" s="132">
        <f t="shared" si="3"/>
        <v>1.29571442454082</v>
      </c>
      <c r="J9" s="132">
        <f>G9/D9*100-100</f>
        <v>-8.07181828735054</v>
      </c>
      <c r="K9" s="133">
        <f t="shared" si="4"/>
        <v>49.4431185361973</v>
      </c>
    </row>
    <row r="10" s="112" customFormat="1" ht="30.75" customHeight="1" spans="1:11">
      <c r="A10" s="120">
        <v>2010350</v>
      </c>
      <c r="B10" s="121" t="s">
        <v>50</v>
      </c>
      <c r="C10" s="122">
        <f t="shared" si="0"/>
        <v>917.4</v>
      </c>
      <c r="D10" s="122">
        <v>577.37</v>
      </c>
      <c r="E10" s="122">
        <v>340.03</v>
      </c>
      <c r="F10" s="122">
        <f t="shared" si="2"/>
        <v>836.21</v>
      </c>
      <c r="G10" s="122">
        <v>649.9</v>
      </c>
      <c r="H10" s="122">
        <v>186.31</v>
      </c>
      <c r="I10" s="132">
        <f t="shared" si="3"/>
        <v>-8.85001090037061</v>
      </c>
      <c r="J10" s="132">
        <f>G10/D10*100-100</f>
        <v>12.5621351992656</v>
      </c>
      <c r="K10" s="133">
        <f t="shared" si="4"/>
        <v>-45.2077757844896</v>
      </c>
    </row>
    <row r="11" s="112" customFormat="1" ht="30.75" customHeight="1" spans="1:11">
      <c r="A11" s="120">
        <v>208</v>
      </c>
      <c r="B11" s="121" t="s">
        <v>51</v>
      </c>
      <c r="C11" s="122">
        <f t="shared" si="0"/>
        <v>710.77</v>
      </c>
      <c r="D11" s="122">
        <f t="shared" ref="D11:H11" si="5">D12+D18+D20</f>
        <v>138.55</v>
      </c>
      <c r="E11" s="122">
        <f t="shared" si="5"/>
        <v>572.22</v>
      </c>
      <c r="F11" s="122">
        <f t="shared" si="2"/>
        <v>746.73</v>
      </c>
      <c r="G11" s="123">
        <f t="shared" si="5"/>
        <v>149.98</v>
      </c>
      <c r="H11" s="122">
        <f t="shared" si="5"/>
        <v>596.75</v>
      </c>
      <c r="I11" s="132">
        <f t="shared" si="3"/>
        <v>5.05930188387242</v>
      </c>
      <c r="J11" s="132">
        <f>G11/D11*100-100</f>
        <v>8.24972933958858</v>
      </c>
      <c r="K11" s="133">
        <f t="shared" si="4"/>
        <v>4.28681276432141</v>
      </c>
    </row>
    <row r="12" s="113" customFormat="1" ht="30.75" customHeight="1" spans="1:11">
      <c r="A12" s="120">
        <v>20805</v>
      </c>
      <c r="B12" s="124" t="s">
        <v>52</v>
      </c>
      <c r="C12" s="122">
        <f t="shared" si="0"/>
        <v>136.63</v>
      </c>
      <c r="D12" s="122">
        <f>SUM(D13:D16)</f>
        <v>136.63</v>
      </c>
      <c r="E12" s="122"/>
      <c r="F12" s="122">
        <f t="shared" si="2"/>
        <v>149.98</v>
      </c>
      <c r="G12" s="122">
        <f>SUM(G13:G17)</f>
        <v>149.98</v>
      </c>
      <c r="H12" s="122"/>
      <c r="I12" s="132">
        <f t="shared" si="3"/>
        <v>9.77091414769814</v>
      </c>
      <c r="J12" s="132">
        <f>G12/D12*100-100</f>
        <v>9.77091414769814</v>
      </c>
      <c r="K12" s="133"/>
    </row>
    <row r="13" ht="30.75" customHeight="1" spans="1:11">
      <c r="A13" s="120">
        <v>2080501</v>
      </c>
      <c r="B13" s="124" t="s">
        <v>53</v>
      </c>
      <c r="C13" s="122">
        <f t="shared" si="0"/>
        <v>0</v>
      </c>
      <c r="D13" s="122"/>
      <c r="E13" s="122"/>
      <c r="F13" s="122">
        <f t="shared" si="2"/>
        <v>16.26</v>
      </c>
      <c r="G13" s="122">
        <v>16.26</v>
      </c>
      <c r="H13" s="122"/>
      <c r="I13" s="132"/>
      <c r="J13" s="132"/>
      <c r="K13" s="133"/>
    </row>
    <row r="14" ht="30.75" customHeight="1" spans="1:11">
      <c r="A14" s="120">
        <v>2080502</v>
      </c>
      <c r="B14" s="124" t="s">
        <v>97</v>
      </c>
      <c r="C14" s="122">
        <f t="shared" si="0"/>
        <v>15.41</v>
      </c>
      <c r="D14" s="122">
        <v>15.41</v>
      </c>
      <c r="E14" s="122"/>
      <c r="F14" s="122"/>
      <c r="G14" s="122"/>
      <c r="H14" s="122"/>
      <c r="I14" s="132"/>
      <c r="J14" s="132"/>
      <c r="K14" s="133"/>
    </row>
    <row r="15" ht="30.75" customHeight="1" spans="1:11">
      <c r="A15" s="120">
        <v>2080505</v>
      </c>
      <c r="B15" s="125" t="s">
        <v>54</v>
      </c>
      <c r="C15" s="122">
        <f t="shared" si="0"/>
        <v>117.86</v>
      </c>
      <c r="D15" s="122">
        <v>117.86</v>
      </c>
      <c r="E15" s="122"/>
      <c r="F15" s="122">
        <f t="shared" ref="F15:F41" si="6">G15+H15</f>
        <v>125.13</v>
      </c>
      <c r="G15" s="122">
        <v>125.13</v>
      </c>
      <c r="H15" s="122"/>
      <c r="I15" s="132">
        <f t="shared" si="3"/>
        <v>6.16833531308332</v>
      </c>
      <c r="J15" s="132">
        <f>G15/D15*100-100</f>
        <v>6.16833531308332</v>
      </c>
      <c r="K15" s="133"/>
    </row>
    <row r="16" ht="30.75" customHeight="1" spans="1:11">
      <c r="A16" s="120">
        <v>2080506</v>
      </c>
      <c r="B16" s="125" t="s">
        <v>55</v>
      </c>
      <c r="C16" s="122">
        <f t="shared" si="0"/>
        <v>3.36</v>
      </c>
      <c r="D16" s="122">
        <v>3.36</v>
      </c>
      <c r="E16" s="122"/>
      <c r="F16" s="122">
        <f t="shared" si="6"/>
        <v>8.59</v>
      </c>
      <c r="G16" s="122">
        <v>8.59</v>
      </c>
      <c r="H16" s="122"/>
      <c r="I16" s="132">
        <f t="shared" si="3"/>
        <v>155.654761904762</v>
      </c>
      <c r="J16" s="132">
        <f>G16/D16*100-100</f>
        <v>155.654761904762</v>
      </c>
      <c r="K16" s="133"/>
    </row>
    <row r="17" ht="30.75" customHeight="1" spans="1:11">
      <c r="A17" s="120">
        <v>20811</v>
      </c>
      <c r="B17" s="121" t="s">
        <v>56</v>
      </c>
      <c r="C17" s="122">
        <f t="shared" si="0"/>
        <v>1.92</v>
      </c>
      <c r="D17" s="122">
        <f t="shared" ref="D17:H17" si="7">D18</f>
        <v>1.92</v>
      </c>
      <c r="E17" s="122"/>
      <c r="F17" s="122">
        <f t="shared" si="6"/>
        <v>1.8</v>
      </c>
      <c r="G17" s="122">
        <f t="shared" si="7"/>
        <v>0</v>
      </c>
      <c r="H17" s="122">
        <f t="shared" si="7"/>
        <v>1.8</v>
      </c>
      <c r="I17" s="132">
        <f t="shared" si="3"/>
        <v>-6.24999999999999</v>
      </c>
      <c r="J17" s="132"/>
      <c r="K17" s="133"/>
    </row>
    <row r="18" ht="30.75" customHeight="1" spans="1:11">
      <c r="A18" s="120">
        <v>2081107</v>
      </c>
      <c r="B18" s="124" t="s">
        <v>57</v>
      </c>
      <c r="C18" s="122">
        <f t="shared" si="0"/>
        <v>1.92</v>
      </c>
      <c r="D18" s="122">
        <v>1.92</v>
      </c>
      <c r="E18" s="122"/>
      <c r="F18" s="122">
        <f t="shared" si="6"/>
        <v>1.8</v>
      </c>
      <c r="G18" s="122"/>
      <c r="H18" s="122">
        <v>1.8</v>
      </c>
      <c r="I18" s="132">
        <f t="shared" si="3"/>
        <v>-6.24999999999999</v>
      </c>
      <c r="J18" s="132"/>
      <c r="K18" s="133"/>
    </row>
    <row r="19" ht="30.75" customHeight="1" spans="1:11">
      <c r="A19" s="120">
        <v>20825</v>
      </c>
      <c r="B19" s="121" t="s">
        <v>58</v>
      </c>
      <c r="C19" s="122">
        <f t="shared" si="0"/>
        <v>572.22</v>
      </c>
      <c r="D19" s="122">
        <f t="shared" ref="D19:H19" si="8">D20</f>
        <v>0</v>
      </c>
      <c r="E19" s="122">
        <f t="shared" si="8"/>
        <v>572.22</v>
      </c>
      <c r="F19" s="122">
        <f t="shared" si="6"/>
        <v>594.95</v>
      </c>
      <c r="G19" s="122">
        <f t="shared" si="8"/>
        <v>0</v>
      </c>
      <c r="H19" s="122">
        <f t="shared" si="8"/>
        <v>594.95</v>
      </c>
      <c r="I19" s="132">
        <f t="shared" si="3"/>
        <v>3.97224843591626</v>
      </c>
      <c r="J19" s="132"/>
      <c r="K19" s="133">
        <f t="shared" si="4"/>
        <v>3.97224843591626</v>
      </c>
    </row>
    <row r="20" ht="30.75" customHeight="1" spans="1:11">
      <c r="A20" s="120">
        <v>2082502</v>
      </c>
      <c r="B20" s="121" t="s">
        <v>59</v>
      </c>
      <c r="C20" s="122">
        <f t="shared" si="0"/>
        <v>572.22</v>
      </c>
      <c r="D20" s="122"/>
      <c r="E20" s="122">
        <v>572.22</v>
      </c>
      <c r="F20" s="122">
        <f t="shared" si="6"/>
        <v>594.95</v>
      </c>
      <c r="G20" s="122"/>
      <c r="H20" s="122">
        <v>594.95</v>
      </c>
      <c r="I20" s="132">
        <f t="shared" si="3"/>
        <v>3.97224843591626</v>
      </c>
      <c r="J20" s="132"/>
      <c r="K20" s="133">
        <f t="shared" si="4"/>
        <v>3.97224843591626</v>
      </c>
    </row>
    <row r="21" ht="30.75" customHeight="1" spans="1:11">
      <c r="A21" s="120">
        <v>210</v>
      </c>
      <c r="B21" s="121" t="s">
        <v>60</v>
      </c>
      <c r="C21" s="122">
        <f t="shared" si="0"/>
        <v>56.07</v>
      </c>
      <c r="D21" s="122">
        <f t="shared" ref="D21:H21" si="9">D22+D24</f>
        <v>53.95</v>
      </c>
      <c r="E21" s="122">
        <f t="shared" si="9"/>
        <v>2.12</v>
      </c>
      <c r="F21" s="122">
        <f t="shared" si="6"/>
        <v>58.68</v>
      </c>
      <c r="G21" s="123">
        <f t="shared" si="9"/>
        <v>56.56</v>
      </c>
      <c r="H21" s="122">
        <f t="shared" si="9"/>
        <v>2.12</v>
      </c>
      <c r="I21" s="132">
        <f t="shared" si="3"/>
        <v>4.65489566613164</v>
      </c>
      <c r="J21" s="132">
        <f>G21/D21*100-100</f>
        <v>4.83781278962003</v>
      </c>
      <c r="K21" s="133">
        <f t="shared" si="4"/>
        <v>0</v>
      </c>
    </row>
    <row r="22" ht="30.75" customHeight="1" spans="1:11">
      <c r="A22" s="120">
        <v>21007</v>
      </c>
      <c r="B22" s="121" t="s">
        <v>61</v>
      </c>
      <c r="C22" s="122">
        <f t="shared" si="0"/>
        <v>2.12</v>
      </c>
      <c r="D22" s="122">
        <f t="shared" ref="D22:H22" si="10">D23</f>
        <v>0</v>
      </c>
      <c r="E22" s="122">
        <f t="shared" si="10"/>
        <v>2.12</v>
      </c>
      <c r="F22" s="122">
        <f t="shared" si="6"/>
        <v>2.12</v>
      </c>
      <c r="G22" s="122">
        <f t="shared" si="10"/>
        <v>0</v>
      </c>
      <c r="H22" s="122">
        <f t="shared" si="10"/>
        <v>2.12</v>
      </c>
      <c r="I22" s="132">
        <f t="shared" si="3"/>
        <v>0</v>
      </c>
      <c r="J22" s="132"/>
      <c r="K22" s="133">
        <f t="shared" si="4"/>
        <v>0</v>
      </c>
    </row>
    <row r="23" ht="30.75" customHeight="1" spans="1:11">
      <c r="A23" s="120">
        <v>2100799</v>
      </c>
      <c r="B23" s="121" t="s">
        <v>62</v>
      </c>
      <c r="C23" s="122">
        <f t="shared" si="0"/>
        <v>2.12</v>
      </c>
      <c r="D23" s="122"/>
      <c r="E23" s="122">
        <v>2.12</v>
      </c>
      <c r="F23" s="122">
        <f t="shared" si="6"/>
        <v>2.12</v>
      </c>
      <c r="G23" s="122"/>
      <c r="H23" s="122">
        <v>2.12</v>
      </c>
      <c r="I23" s="132">
        <f t="shared" si="3"/>
        <v>0</v>
      </c>
      <c r="J23" s="132"/>
      <c r="K23" s="133">
        <f t="shared" si="4"/>
        <v>0</v>
      </c>
    </row>
    <row r="24" ht="30.75" customHeight="1" spans="1:11">
      <c r="A24" s="120">
        <v>21011</v>
      </c>
      <c r="B24" s="126" t="s">
        <v>63</v>
      </c>
      <c r="C24" s="122">
        <f t="shared" si="0"/>
        <v>53.95</v>
      </c>
      <c r="D24" s="122">
        <f>D25+D26+D27</f>
        <v>53.95</v>
      </c>
      <c r="E24" s="122">
        <f>E25+E26</f>
        <v>0</v>
      </c>
      <c r="F24" s="122">
        <f t="shared" si="6"/>
        <v>56.56</v>
      </c>
      <c r="G24" s="122">
        <f>G25+G26+G27</f>
        <v>56.56</v>
      </c>
      <c r="H24" s="122">
        <f>H25+H26</f>
        <v>0</v>
      </c>
      <c r="I24" s="132">
        <f t="shared" si="3"/>
        <v>4.83781278962003</v>
      </c>
      <c r="J24" s="132">
        <f>G24/D24*100-100</f>
        <v>4.83781278962003</v>
      </c>
      <c r="K24" s="133"/>
    </row>
    <row r="25" ht="30.75" customHeight="1" spans="1:11">
      <c r="A25" s="120">
        <v>2101101</v>
      </c>
      <c r="B25" s="126" t="s">
        <v>64</v>
      </c>
      <c r="C25" s="122">
        <f t="shared" si="0"/>
        <v>13.16</v>
      </c>
      <c r="D25" s="122">
        <v>13.16</v>
      </c>
      <c r="E25" s="122"/>
      <c r="F25" s="122">
        <f t="shared" si="6"/>
        <v>12.4</v>
      </c>
      <c r="G25" s="122">
        <v>12.4</v>
      </c>
      <c r="H25" s="122"/>
      <c r="I25" s="132">
        <f t="shared" si="3"/>
        <v>-5.77507598784194</v>
      </c>
      <c r="J25" s="132">
        <f>G25/D25*100-100</f>
        <v>-5.77507598784194</v>
      </c>
      <c r="K25" s="133"/>
    </row>
    <row r="26" ht="30.75" customHeight="1" spans="1:11">
      <c r="A26" s="120">
        <v>2101102</v>
      </c>
      <c r="B26" s="126" t="s">
        <v>65</v>
      </c>
      <c r="C26" s="122">
        <f t="shared" si="0"/>
        <v>34.72</v>
      </c>
      <c r="D26" s="122">
        <v>34.72</v>
      </c>
      <c r="E26" s="122"/>
      <c r="F26" s="122">
        <f t="shared" si="6"/>
        <v>38.43</v>
      </c>
      <c r="G26" s="122">
        <v>38.43</v>
      </c>
      <c r="H26" s="122"/>
      <c r="I26" s="132">
        <f t="shared" si="3"/>
        <v>10.6854838709677</v>
      </c>
      <c r="J26" s="132">
        <f>G26/D26*100-100</f>
        <v>10.6854838709677</v>
      </c>
      <c r="K26" s="133"/>
    </row>
    <row r="27" ht="30.75" customHeight="1" spans="1:11">
      <c r="A27" s="120">
        <v>2101103</v>
      </c>
      <c r="B27" s="126" t="s">
        <v>66</v>
      </c>
      <c r="C27" s="122">
        <f t="shared" si="0"/>
        <v>6.07</v>
      </c>
      <c r="D27" s="122">
        <v>6.07</v>
      </c>
      <c r="E27" s="122"/>
      <c r="F27" s="122">
        <f t="shared" si="6"/>
        <v>5.73</v>
      </c>
      <c r="G27" s="122">
        <v>5.73</v>
      </c>
      <c r="H27" s="122"/>
      <c r="I27" s="132">
        <f t="shared" si="3"/>
        <v>-5.60131795716639</v>
      </c>
      <c r="J27" s="132">
        <f>G27/D27*100-100</f>
        <v>-5.60131795716639</v>
      </c>
      <c r="K27" s="133"/>
    </row>
    <row r="28" ht="30.75" customHeight="1" spans="1:11">
      <c r="A28" s="120">
        <v>212</v>
      </c>
      <c r="B28" s="121" t="s">
        <v>67</v>
      </c>
      <c r="C28" s="122">
        <f t="shared" si="0"/>
        <v>483.85</v>
      </c>
      <c r="D28" s="122">
        <f t="shared" ref="D28:H28" si="11">D29+D31</f>
        <v>6.48</v>
      </c>
      <c r="E28" s="122">
        <f t="shared" si="11"/>
        <v>477.37</v>
      </c>
      <c r="F28" s="122">
        <f t="shared" si="6"/>
        <v>827</v>
      </c>
      <c r="G28" s="122">
        <f t="shared" si="11"/>
        <v>0</v>
      </c>
      <c r="H28" s="122">
        <f t="shared" si="11"/>
        <v>827</v>
      </c>
      <c r="I28" s="132">
        <f t="shared" si="3"/>
        <v>70.9207398987289</v>
      </c>
      <c r="J28" s="132"/>
      <c r="K28" s="133">
        <f t="shared" si="4"/>
        <v>73.2408823344576</v>
      </c>
    </row>
    <row r="29" ht="30.75" customHeight="1" spans="1:11">
      <c r="A29" s="120">
        <v>21201</v>
      </c>
      <c r="B29" s="121" t="s">
        <v>68</v>
      </c>
      <c r="C29" s="122">
        <f t="shared" si="0"/>
        <v>345</v>
      </c>
      <c r="D29" s="122">
        <f t="shared" ref="D29:H29" si="12">D30</f>
        <v>0</v>
      </c>
      <c r="E29" s="122">
        <f t="shared" si="12"/>
        <v>345</v>
      </c>
      <c r="F29" s="122">
        <f t="shared" si="6"/>
        <v>436.84</v>
      </c>
      <c r="G29" s="122">
        <f t="shared" si="12"/>
        <v>0</v>
      </c>
      <c r="H29" s="122">
        <f t="shared" si="12"/>
        <v>436.84</v>
      </c>
      <c r="I29" s="132">
        <f t="shared" si="3"/>
        <v>26.6202898550725</v>
      </c>
      <c r="J29" s="132"/>
      <c r="K29" s="133">
        <f t="shared" si="4"/>
        <v>26.6202898550725</v>
      </c>
    </row>
    <row r="30" ht="30.75" customHeight="1" spans="1:11">
      <c r="A30" s="120">
        <v>2120199</v>
      </c>
      <c r="B30" s="121" t="s">
        <v>69</v>
      </c>
      <c r="C30" s="122">
        <f t="shared" si="0"/>
        <v>345</v>
      </c>
      <c r="D30" s="122"/>
      <c r="E30" s="122">
        <v>345</v>
      </c>
      <c r="F30" s="122">
        <f t="shared" si="6"/>
        <v>436.84</v>
      </c>
      <c r="G30" s="122"/>
      <c r="H30" s="122">
        <v>436.84</v>
      </c>
      <c r="I30" s="132">
        <f t="shared" si="3"/>
        <v>26.6202898550725</v>
      </c>
      <c r="J30" s="132"/>
      <c r="K30" s="133">
        <f t="shared" si="4"/>
        <v>26.6202898550725</v>
      </c>
    </row>
    <row r="31" ht="30.75" customHeight="1" spans="1:11">
      <c r="A31" s="120">
        <v>21203</v>
      </c>
      <c r="B31" s="121" t="s">
        <v>70</v>
      </c>
      <c r="C31" s="122">
        <f t="shared" si="0"/>
        <v>138.85</v>
      </c>
      <c r="D31" s="122">
        <f t="shared" ref="D31:H31" si="13">D32</f>
        <v>6.48</v>
      </c>
      <c r="E31" s="122">
        <f t="shared" si="13"/>
        <v>132.37</v>
      </c>
      <c r="F31" s="122">
        <f t="shared" si="6"/>
        <v>390.16</v>
      </c>
      <c r="G31" s="122">
        <f t="shared" si="13"/>
        <v>0</v>
      </c>
      <c r="H31" s="122">
        <f t="shared" si="13"/>
        <v>390.16</v>
      </c>
      <c r="I31" s="132">
        <f t="shared" si="3"/>
        <v>180.99387828592</v>
      </c>
      <c r="J31" s="132"/>
      <c r="K31" s="133">
        <f t="shared" si="4"/>
        <v>194.749565611543</v>
      </c>
    </row>
    <row r="32" ht="30.75" customHeight="1" spans="1:11">
      <c r="A32" s="120">
        <v>2120399</v>
      </c>
      <c r="B32" s="121" t="s">
        <v>71</v>
      </c>
      <c r="C32" s="122">
        <f t="shared" si="0"/>
        <v>138.85</v>
      </c>
      <c r="D32" s="122">
        <v>6.48</v>
      </c>
      <c r="E32" s="122">
        <v>132.37</v>
      </c>
      <c r="F32" s="122">
        <f t="shared" si="6"/>
        <v>390.16</v>
      </c>
      <c r="G32" s="122"/>
      <c r="H32" s="122">
        <v>390.16</v>
      </c>
      <c r="I32" s="132">
        <f t="shared" si="3"/>
        <v>180.99387828592</v>
      </c>
      <c r="J32" s="132"/>
      <c r="K32" s="133">
        <f t="shared" si="4"/>
        <v>194.749565611543</v>
      </c>
    </row>
    <row r="33" ht="30.75" customHeight="1" spans="1:11">
      <c r="A33" s="120">
        <v>213</v>
      </c>
      <c r="B33" s="121" t="s">
        <v>72</v>
      </c>
      <c r="C33" s="122">
        <f t="shared" si="0"/>
        <v>32.16</v>
      </c>
      <c r="D33" s="122">
        <f t="shared" ref="D33:H33" si="14">D34</f>
        <v>0</v>
      </c>
      <c r="E33" s="122">
        <f t="shared" si="14"/>
        <v>32.16</v>
      </c>
      <c r="F33" s="122">
        <f t="shared" si="6"/>
        <v>27.08</v>
      </c>
      <c r="G33" s="122">
        <f t="shared" si="14"/>
        <v>0</v>
      </c>
      <c r="H33" s="122">
        <f t="shared" si="14"/>
        <v>27.08</v>
      </c>
      <c r="I33" s="132">
        <f t="shared" si="3"/>
        <v>-15.7960199004975</v>
      </c>
      <c r="J33" s="132"/>
      <c r="K33" s="133">
        <f t="shared" si="4"/>
        <v>-15.7960199004975</v>
      </c>
    </row>
    <row r="34" ht="30.75" customHeight="1" spans="1:11">
      <c r="A34" s="120">
        <v>21307</v>
      </c>
      <c r="B34" s="121" t="s">
        <v>73</v>
      </c>
      <c r="C34" s="122">
        <f t="shared" si="0"/>
        <v>32.16</v>
      </c>
      <c r="D34" s="122">
        <f t="shared" ref="D34:H34" si="15">D35</f>
        <v>0</v>
      </c>
      <c r="E34" s="122">
        <f t="shared" si="15"/>
        <v>32.16</v>
      </c>
      <c r="F34" s="122">
        <f t="shared" si="6"/>
        <v>27.08</v>
      </c>
      <c r="G34" s="122">
        <f t="shared" si="15"/>
        <v>0</v>
      </c>
      <c r="H34" s="122">
        <f t="shared" si="15"/>
        <v>27.08</v>
      </c>
      <c r="I34" s="132">
        <f t="shared" si="3"/>
        <v>-15.7960199004975</v>
      </c>
      <c r="J34" s="132"/>
      <c r="K34" s="133">
        <f t="shared" si="4"/>
        <v>-15.7960199004975</v>
      </c>
    </row>
    <row r="35" ht="30.75" customHeight="1" spans="1:11">
      <c r="A35" s="120">
        <v>2130705</v>
      </c>
      <c r="B35" s="121" t="s">
        <v>74</v>
      </c>
      <c r="C35" s="122">
        <f t="shared" si="0"/>
        <v>32.16</v>
      </c>
      <c r="D35" s="122"/>
      <c r="E35" s="122">
        <v>32.16</v>
      </c>
      <c r="F35" s="122">
        <f t="shared" si="6"/>
        <v>27.08</v>
      </c>
      <c r="G35" s="122"/>
      <c r="H35" s="122">
        <v>27.08</v>
      </c>
      <c r="I35" s="132">
        <f t="shared" si="3"/>
        <v>-15.7960199004975</v>
      </c>
      <c r="J35" s="132"/>
      <c r="K35" s="133">
        <f t="shared" si="4"/>
        <v>-15.7960199004975</v>
      </c>
    </row>
    <row r="36" ht="30.75" customHeight="1" spans="1:11">
      <c r="A36" s="120">
        <v>216</v>
      </c>
      <c r="B36" s="121" t="s">
        <v>75</v>
      </c>
      <c r="C36" s="122"/>
      <c r="D36" s="122"/>
      <c r="E36" s="122"/>
      <c r="F36" s="122">
        <f t="shared" si="6"/>
        <v>0.2</v>
      </c>
      <c r="G36" s="122"/>
      <c r="H36" s="122">
        <f>H37</f>
        <v>0.2</v>
      </c>
      <c r="I36" s="132"/>
      <c r="J36" s="132"/>
      <c r="K36" s="133"/>
    </row>
    <row r="37" ht="30.75" customHeight="1" spans="1:11">
      <c r="A37" s="120">
        <v>21602</v>
      </c>
      <c r="B37" s="121" t="s">
        <v>76</v>
      </c>
      <c r="C37" s="122"/>
      <c r="D37" s="122"/>
      <c r="E37" s="122"/>
      <c r="F37" s="122">
        <f t="shared" si="6"/>
        <v>0.2</v>
      </c>
      <c r="G37" s="122"/>
      <c r="H37" s="122">
        <f>H38</f>
        <v>0.2</v>
      </c>
      <c r="I37" s="132"/>
      <c r="J37" s="132"/>
      <c r="K37" s="133"/>
    </row>
    <row r="38" ht="30.75" customHeight="1" spans="1:11">
      <c r="A38" s="120">
        <v>2160299</v>
      </c>
      <c r="B38" s="121" t="s">
        <v>77</v>
      </c>
      <c r="C38" s="122"/>
      <c r="D38" s="122"/>
      <c r="E38" s="122"/>
      <c r="F38" s="122">
        <f t="shared" si="6"/>
        <v>0.2</v>
      </c>
      <c r="G38" s="122"/>
      <c r="H38" s="122">
        <v>0.2</v>
      </c>
      <c r="I38" s="132"/>
      <c r="J38" s="132"/>
      <c r="K38" s="133"/>
    </row>
    <row r="39" ht="30.75" customHeight="1" spans="1:11">
      <c r="A39" s="120">
        <v>221</v>
      </c>
      <c r="B39" s="124" t="s">
        <v>78</v>
      </c>
      <c r="C39" s="122">
        <f t="shared" ref="C39:C41" si="16">D39+E39</f>
        <v>92.2</v>
      </c>
      <c r="D39" s="122">
        <f>D40</f>
        <v>92.2</v>
      </c>
      <c r="E39" s="122"/>
      <c r="F39" s="122">
        <f t="shared" si="6"/>
        <v>124.93</v>
      </c>
      <c r="G39" s="123">
        <f>G40</f>
        <v>124.93</v>
      </c>
      <c r="H39" s="122"/>
      <c r="I39" s="132">
        <f t="shared" si="3"/>
        <v>35.4989154013015</v>
      </c>
      <c r="J39" s="132">
        <f>G39/D39*100-100</f>
        <v>35.4989154013015</v>
      </c>
      <c r="K39" s="133"/>
    </row>
    <row r="40" ht="30.75" customHeight="1" spans="1:11">
      <c r="A40" s="120">
        <v>22102</v>
      </c>
      <c r="B40" s="124" t="s">
        <v>79</v>
      </c>
      <c r="C40" s="122">
        <f t="shared" si="16"/>
        <v>92.2</v>
      </c>
      <c r="D40" s="122">
        <f>D41</f>
        <v>92.2</v>
      </c>
      <c r="E40" s="122"/>
      <c r="F40" s="122">
        <f t="shared" si="6"/>
        <v>124.93</v>
      </c>
      <c r="G40" s="122">
        <f>G41</f>
        <v>124.93</v>
      </c>
      <c r="H40" s="122"/>
      <c r="I40" s="132">
        <f t="shared" si="3"/>
        <v>35.4989154013015</v>
      </c>
      <c r="J40" s="132">
        <f>G40/D40*100-100</f>
        <v>35.4989154013015</v>
      </c>
      <c r="K40" s="133"/>
    </row>
    <row r="41" ht="30.75" customHeight="1" spans="1:11">
      <c r="A41" s="120">
        <v>2210201</v>
      </c>
      <c r="B41" s="124" t="s">
        <v>80</v>
      </c>
      <c r="C41" s="122">
        <f t="shared" si="16"/>
        <v>92.2</v>
      </c>
      <c r="D41" s="122">
        <v>92.2</v>
      </c>
      <c r="E41" s="122"/>
      <c r="F41" s="122">
        <f t="shared" si="6"/>
        <v>124.93</v>
      </c>
      <c r="G41" s="122">
        <v>124.93</v>
      </c>
      <c r="H41" s="122"/>
      <c r="I41" s="132">
        <f t="shared" si="3"/>
        <v>35.4989154013015</v>
      </c>
      <c r="J41" s="132">
        <f>G41/D41*100-100</f>
        <v>35.4989154013015</v>
      </c>
      <c r="K41" s="133"/>
    </row>
    <row r="42" ht="30.75" customHeight="1" spans="1:11">
      <c r="A42" s="127" t="s">
        <v>98</v>
      </c>
      <c r="B42" s="128"/>
      <c r="C42" s="129">
        <f t="shared" ref="C42:H42" si="17">C7+C11+C21+C28+C33+C36+C39</f>
        <v>2601.16</v>
      </c>
      <c r="D42" s="129">
        <f t="shared" si="17"/>
        <v>1126.98</v>
      </c>
      <c r="E42" s="129">
        <f t="shared" si="17"/>
        <v>1474.18</v>
      </c>
      <c r="F42" s="129">
        <f t="shared" si="17"/>
        <v>2933.54</v>
      </c>
      <c r="G42" s="129">
        <f t="shared" si="17"/>
        <v>1218.94</v>
      </c>
      <c r="H42" s="129">
        <f t="shared" si="17"/>
        <v>1714.6</v>
      </c>
      <c r="I42" s="132">
        <f t="shared" si="3"/>
        <v>12.7781451352474</v>
      </c>
      <c r="J42" s="132">
        <f>G42/D42*100-100</f>
        <v>8.15986086709614</v>
      </c>
      <c r="K42" s="133">
        <f t="shared" si="4"/>
        <v>16.3087275637982</v>
      </c>
    </row>
  </sheetData>
  <mergeCells count="7">
    <mergeCell ref="A3:K3"/>
    <mergeCell ref="J4:K4"/>
    <mergeCell ref="A5:B5"/>
    <mergeCell ref="C5:E5"/>
    <mergeCell ref="F5:H5"/>
    <mergeCell ref="I5:K5"/>
    <mergeCell ref="A42:B42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7"/>
  <sheetViews>
    <sheetView topLeftCell="A48" workbookViewId="0">
      <selection activeCell="B17" sqref="B17"/>
    </sheetView>
  </sheetViews>
  <sheetFormatPr defaultColWidth="9" defaultRowHeight="14.25" outlineLevelCol="4"/>
  <cols>
    <col min="1" max="1" width="38.375" customWidth="1"/>
    <col min="2" max="2" width="18.125" customWidth="1"/>
    <col min="3" max="3" width="22.125" customWidth="1"/>
  </cols>
  <sheetData>
    <row r="1" ht="19.5" customHeight="1" spans="1:3">
      <c r="A1" s="104" t="s">
        <v>99</v>
      </c>
      <c r="B1" s="105"/>
      <c r="C1" s="105"/>
    </row>
    <row r="2" ht="44.25" customHeight="1" spans="1:5">
      <c r="A2" s="106" t="s">
        <v>100</v>
      </c>
      <c r="B2" s="106"/>
      <c r="C2" s="106"/>
      <c r="D2" s="88"/>
      <c r="E2" s="88"/>
    </row>
    <row r="3" ht="20.25" customHeight="1" spans="3:3">
      <c r="C3" s="107" t="s">
        <v>2</v>
      </c>
    </row>
    <row r="4" ht="22.5" customHeight="1" spans="1:3">
      <c r="A4" s="108" t="s">
        <v>101</v>
      </c>
      <c r="B4" s="108" t="s">
        <v>6</v>
      </c>
      <c r="C4" s="108" t="s">
        <v>102</v>
      </c>
    </row>
    <row r="5" ht="22.5" customHeight="1" spans="1:3">
      <c r="A5" s="109" t="s">
        <v>103</v>
      </c>
      <c r="B5" s="110">
        <f>SUM(B6:B16)</f>
        <v>1161.52</v>
      </c>
      <c r="C5" s="109"/>
    </row>
    <row r="6" ht="22.5" customHeight="1" spans="1:3">
      <c r="A6" s="109" t="s">
        <v>104</v>
      </c>
      <c r="B6" s="110">
        <v>479.89</v>
      </c>
      <c r="C6" s="109"/>
    </row>
    <row r="7" ht="22.5" customHeight="1" spans="1:3">
      <c r="A7" s="109" t="s">
        <v>105</v>
      </c>
      <c r="B7" s="110">
        <v>128.94</v>
      </c>
      <c r="C7" s="109"/>
    </row>
    <row r="8" ht="22.5" customHeight="1" spans="1:3">
      <c r="A8" s="109" t="s">
        <v>106</v>
      </c>
      <c r="B8" s="110">
        <v>9.37</v>
      </c>
      <c r="C8" s="109"/>
    </row>
    <row r="9" ht="22.5" customHeight="1" spans="1:3">
      <c r="A9" s="109" t="s">
        <v>107</v>
      </c>
      <c r="B9" s="109"/>
      <c r="C9" s="109"/>
    </row>
    <row r="10" ht="22.5" customHeight="1" spans="1:3">
      <c r="A10" s="109" t="s">
        <v>108</v>
      </c>
      <c r="B10" s="110">
        <v>125.13</v>
      </c>
      <c r="C10" s="109"/>
    </row>
    <row r="11" ht="22.5" customHeight="1" spans="1:3">
      <c r="A11" s="109" t="s">
        <v>109</v>
      </c>
      <c r="B11" s="110">
        <v>8.59</v>
      </c>
      <c r="C11" s="109"/>
    </row>
    <row r="12" ht="22.5" customHeight="1" spans="1:3">
      <c r="A12" s="109" t="s">
        <v>110</v>
      </c>
      <c r="B12" s="110">
        <v>50.83</v>
      </c>
      <c r="C12" s="109"/>
    </row>
    <row r="13" ht="22.5" customHeight="1" spans="1:3">
      <c r="A13" s="109" t="s">
        <v>111</v>
      </c>
      <c r="B13" s="110">
        <v>5.72</v>
      </c>
      <c r="C13" s="109"/>
    </row>
    <row r="14" ht="22.5" customHeight="1" spans="1:3">
      <c r="A14" s="109" t="s">
        <v>112</v>
      </c>
      <c r="B14" s="110">
        <v>0.6</v>
      </c>
      <c r="C14" s="109"/>
    </row>
    <row r="15" ht="22.5" customHeight="1" spans="1:3">
      <c r="A15" s="109" t="s">
        <v>80</v>
      </c>
      <c r="B15" s="110">
        <v>124.93</v>
      </c>
      <c r="C15" s="109"/>
    </row>
    <row r="16" ht="22.5" customHeight="1" spans="1:3">
      <c r="A16" s="109" t="s">
        <v>113</v>
      </c>
      <c r="B16" s="110">
        <f>227.52</f>
        <v>227.52</v>
      </c>
      <c r="C16" s="109"/>
    </row>
    <row r="17" ht="22.5" customHeight="1" spans="1:3">
      <c r="A17" s="109" t="s">
        <v>114</v>
      </c>
      <c r="B17" s="78">
        <v>38.81</v>
      </c>
      <c r="C17" s="109"/>
    </row>
    <row r="18" ht="22.5" customHeight="1" spans="1:3">
      <c r="A18" s="109" t="s">
        <v>115</v>
      </c>
      <c r="B18" s="110">
        <v>3.1</v>
      </c>
      <c r="C18" s="109"/>
    </row>
    <row r="19" ht="22.5" customHeight="1" spans="1:3">
      <c r="A19" s="109" t="s">
        <v>116</v>
      </c>
      <c r="B19" s="109"/>
      <c r="C19" s="109"/>
    </row>
    <row r="20" ht="22.5" customHeight="1" spans="1:3">
      <c r="A20" s="109" t="s">
        <v>117</v>
      </c>
      <c r="B20" s="109"/>
      <c r="C20" s="109"/>
    </row>
    <row r="21" ht="22.5" customHeight="1" spans="1:3">
      <c r="A21" s="109" t="s">
        <v>118</v>
      </c>
      <c r="B21" s="109"/>
      <c r="C21" s="109"/>
    </row>
    <row r="22" ht="22.5" customHeight="1" spans="1:3">
      <c r="A22" s="109" t="s">
        <v>119</v>
      </c>
      <c r="B22" s="109"/>
      <c r="C22" s="109"/>
    </row>
    <row r="23" ht="22.5" customHeight="1" spans="1:3">
      <c r="A23" s="109" t="s">
        <v>120</v>
      </c>
      <c r="B23" s="109"/>
      <c r="C23" s="109"/>
    </row>
    <row r="24" ht="22.5" customHeight="1" spans="1:3">
      <c r="A24" s="109" t="s">
        <v>121</v>
      </c>
      <c r="B24" s="109"/>
      <c r="C24" s="109"/>
    </row>
    <row r="25" ht="22.5" customHeight="1" spans="1:3">
      <c r="A25" s="109" t="s">
        <v>122</v>
      </c>
      <c r="B25" s="109"/>
      <c r="C25" s="109"/>
    </row>
    <row r="26" ht="22.5" customHeight="1" spans="1:3">
      <c r="A26" s="109" t="s">
        <v>123</v>
      </c>
      <c r="B26" s="109"/>
      <c r="C26" s="109"/>
    </row>
    <row r="27" ht="22.5" customHeight="1" spans="1:3">
      <c r="A27" s="109" t="s">
        <v>124</v>
      </c>
      <c r="B27" s="109"/>
      <c r="C27" s="109"/>
    </row>
    <row r="28" ht="22.5" customHeight="1" spans="1:3">
      <c r="A28" s="109" t="s">
        <v>125</v>
      </c>
      <c r="B28" s="109"/>
      <c r="C28" s="109"/>
    </row>
    <row r="29" ht="22.5" customHeight="1" spans="1:3">
      <c r="A29" s="109" t="s">
        <v>126</v>
      </c>
      <c r="B29" s="109"/>
      <c r="C29" s="109"/>
    </row>
    <row r="30" ht="22.5" customHeight="1" spans="1:3">
      <c r="A30" s="109" t="s">
        <v>127</v>
      </c>
      <c r="B30" s="109"/>
      <c r="C30" s="109"/>
    </row>
    <row r="31" ht="22.5" customHeight="1" spans="1:3">
      <c r="A31" s="109" t="s">
        <v>128</v>
      </c>
      <c r="B31" s="109"/>
      <c r="C31" s="109"/>
    </row>
    <row r="32" ht="22.5" customHeight="1" spans="1:3">
      <c r="A32" s="109" t="s">
        <v>129</v>
      </c>
      <c r="B32" s="109"/>
      <c r="C32" s="109"/>
    </row>
    <row r="33" ht="22.5" customHeight="1" spans="1:3">
      <c r="A33" s="109" t="s">
        <v>130</v>
      </c>
      <c r="B33" s="109"/>
      <c r="C33" s="109"/>
    </row>
    <row r="34" ht="22.5" customHeight="1" spans="1:3">
      <c r="A34" s="109" t="s">
        <v>131</v>
      </c>
      <c r="B34" s="109"/>
      <c r="C34" s="109"/>
    </row>
    <row r="35" ht="22.5" customHeight="1" spans="1:3">
      <c r="A35" s="109" t="s">
        <v>132</v>
      </c>
      <c r="B35" s="109"/>
      <c r="C35" s="109"/>
    </row>
    <row r="36" ht="22.5" customHeight="1" spans="1:3">
      <c r="A36" s="109" t="s">
        <v>133</v>
      </c>
      <c r="B36" s="109"/>
      <c r="C36" s="109"/>
    </row>
    <row r="37" ht="22.5" customHeight="1" spans="1:3">
      <c r="A37" s="109" t="s">
        <v>134</v>
      </c>
      <c r="B37" s="109"/>
      <c r="C37" s="109"/>
    </row>
    <row r="38" ht="22.5" customHeight="1" spans="1:3">
      <c r="A38" s="109" t="s">
        <v>135</v>
      </c>
      <c r="B38" s="109"/>
      <c r="C38" s="109"/>
    </row>
    <row r="39" ht="22.5" customHeight="1" spans="1:3">
      <c r="A39" s="109" t="s">
        <v>136</v>
      </c>
      <c r="B39" s="109"/>
      <c r="C39" s="109"/>
    </row>
    <row r="40" ht="22.5" customHeight="1" spans="1:3">
      <c r="A40" s="109" t="s">
        <v>137</v>
      </c>
      <c r="B40" s="110">
        <v>16.3</v>
      </c>
      <c r="C40" s="109"/>
    </row>
    <row r="41" ht="22.5" customHeight="1" spans="1:3">
      <c r="A41" s="109" t="s">
        <v>138</v>
      </c>
      <c r="B41" s="109"/>
      <c r="C41" s="109"/>
    </row>
    <row r="42" ht="22.5" customHeight="1" spans="1:3">
      <c r="A42" s="109" t="s">
        <v>139</v>
      </c>
      <c r="B42" s="110">
        <v>19.41</v>
      </c>
      <c r="C42" s="109"/>
    </row>
    <row r="43" ht="22.5" customHeight="1" spans="1:3">
      <c r="A43" s="109" t="s">
        <v>140</v>
      </c>
      <c r="B43" s="109"/>
      <c r="C43" s="109"/>
    </row>
    <row r="44" ht="22.5" customHeight="1" spans="1:3">
      <c r="A44" s="111" t="s">
        <v>141</v>
      </c>
      <c r="B44" s="109"/>
      <c r="C44" s="109"/>
    </row>
    <row r="45" ht="22.5" customHeight="1" spans="1:3">
      <c r="A45" s="109" t="s">
        <v>142</v>
      </c>
      <c r="B45" s="108">
        <v>18.61</v>
      </c>
      <c r="C45" s="109"/>
    </row>
    <row r="46" ht="22.5" customHeight="1" spans="1:3">
      <c r="A46" s="109" t="s">
        <v>143</v>
      </c>
      <c r="B46" s="109"/>
      <c r="C46" s="109"/>
    </row>
    <row r="47" ht="22.5" customHeight="1" spans="1:3">
      <c r="A47" s="109" t="s">
        <v>144</v>
      </c>
      <c r="B47" s="110">
        <v>16.13</v>
      </c>
      <c r="C47" s="109"/>
    </row>
    <row r="48" ht="22.5" customHeight="1" spans="1:3">
      <c r="A48" s="109" t="s">
        <v>145</v>
      </c>
      <c r="B48" s="109"/>
      <c r="C48" s="109"/>
    </row>
    <row r="49" ht="22.5" customHeight="1" spans="1:3">
      <c r="A49" s="109" t="s">
        <v>146</v>
      </c>
      <c r="B49" s="109"/>
      <c r="C49" s="109"/>
    </row>
    <row r="50" ht="22.5" customHeight="1" spans="1:3">
      <c r="A50" s="109" t="s">
        <v>147</v>
      </c>
      <c r="B50" s="110">
        <v>2.48</v>
      </c>
      <c r="C50" s="109"/>
    </row>
    <row r="51" ht="22.5" customHeight="1" spans="1:3">
      <c r="A51" s="109" t="s">
        <v>148</v>
      </c>
      <c r="B51" s="109"/>
      <c r="C51" s="109"/>
    </row>
    <row r="52" ht="22.5" customHeight="1" spans="1:3">
      <c r="A52" s="109" t="s">
        <v>149</v>
      </c>
      <c r="B52" s="109"/>
      <c r="C52" s="109"/>
    </row>
    <row r="53" ht="22.5" customHeight="1" spans="1:3">
      <c r="A53" s="109" t="s">
        <v>150</v>
      </c>
      <c r="B53" s="109"/>
      <c r="C53" s="109"/>
    </row>
    <row r="54" ht="22.5" customHeight="1" spans="1:3">
      <c r="A54" s="109" t="s">
        <v>151</v>
      </c>
      <c r="B54" s="109"/>
      <c r="C54" s="109"/>
    </row>
    <row r="55" ht="22.5" customHeight="1" spans="1:3">
      <c r="A55" s="109" t="s">
        <v>152</v>
      </c>
      <c r="B55" s="109"/>
      <c r="C55" s="109"/>
    </row>
    <row r="56" ht="22.5" customHeight="1" spans="1:3">
      <c r="A56" s="109" t="s">
        <v>153</v>
      </c>
      <c r="B56" s="78"/>
      <c r="C56" s="109"/>
    </row>
    <row r="57" ht="22.5" customHeight="1" spans="1:3">
      <c r="A57" s="108" t="s">
        <v>98</v>
      </c>
      <c r="B57" s="78">
        <f>B5+B17+B45</f>
        <v>1218.94</v>
      </c>
      <c r="C57" s="109"/>
    </row>
  </sheetData>
  <mergeCells count="1">
    <mergeCell ref="A2:C2"/>
  </mergeCells>
  <printOptions horizontalCentered="1"/>
  <pageMargins left="0.590277777777778" right="0.590277777777778" top="0.786805555555556" bottom="0.590277777777778" header="0.511805555555556" footer="0.511805555555556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topLeftCell="A9" workbookViewId="0">
      <selection activeCell="A3" sqref="A3:B3"/>
    </sheetView>
  </sheetViews>
  <sheetFormatPr defaultColWidth="9" defaultRowHeight="14.25" outlineLevelCol="1"/>
  <cols>
    <col min="1" max="1" width="56.875" customWidth="1"/>
    <col min="2" max="2" width="60.375" customWidth="1"/>
  </cols>
  <sheetData>
    <row r="1" ht="23.25" customHeight="1" spans="1:1">
      <c r="A1" s="77" t="s">
        <v>154</v>
      </c>
    </row>
    <row r="2" ht="19.5" customHeight="1" spans="1:2">
      <c r="A2" s="91"/>
      <c r="B2" s="92"/>
    </row>
    <row r="3" ht="30" customHeight="1" spans="1:2">
      <c r="A3" s="93" t="s">
        <v>155</v>
      </c>
      <c r="B3" s="93"/>
    </row>
    <row r="4" ht="16.5" customHeight="1" spans="1:2">
      <c r="A4" s="94"/>
      <c r="B4" s="95" t="s">
        <v>2</v>
      </c>
    </row>
    <row r="5" ht="38.25" customHeight="1" spans="1:2">
      <c r="A5" s="96" t="s">
        <v>5</v>
      </c>
      <c r="B5" s="96" t="s">
        <v>94</v>
      </c>
    </row>
    <row r="6" ht="38.25" customHeight="1" spans="1:2">
      <c r="A6" s="97" t="s">
        <v>156</v>
      </c>
      <c r="B6" s="78">
        <v>10</v>
      </c>
    </row>
    <row r="7" ht="38.25" customHeight="1" spans="1:2">
      <c r="A7" s="82" t="s">
        <v>157</v>
      </c>
      <c r="B7" s="78"/>
    </row>
    <row r="8" ht="38.25" customHeight="1" spans="1:2">
      <c r="A8" s="82" t="s">
        <v>158</v>
      </c>
      <c r="B8" s="78"/>
    </row>
    <row r="9" ht="38.25" customHeight="1" spans="1:2">
      <c r="A9" s="98" t="s">
        <v>159</v>
      </c>
      <c r="B9" s="99">
        <v>10</v>
      </c>
    </row>
    <row r="10" ht="38.25" customHeight="1" spans="1:2">
      <c r="A10" s="100" t="s">
        <v>160</v>
      </c>
      <c r="B10" s="99">
        <v>10</v>
      </c>
    </row>
    <row r="11" ht="38.25" customHeight="1" spans="1:2">
      <c r="A11" s="101" t="s">
        <v>161</v>
      </c>
      <c r="B11" s="102"/>
    </row>
    <row r="12" ht="91.5" customHeight="1" spans="1:2">
      <c r="A12" s="103" t="s">
        <v>162</v>
      </c>
      <c r="B12" s="103"/>
    </row>
  </sheetData>
  <mergeCells count="2">
    <mergeCell ref="A3:B3"/>
    <mergeCell ref="A12:B12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showGridLines="0" showZeros="0" workbookViewId="0">
      <selection activeCell="B11" sqref="B11"/>
    </sheetView>
  </sheetViews>
  <sheetFormatPr defaultColWidth="6.875" defaultRowHeight="14.25" outlineLevelCol="6"/>
  <cols>
    <col min="1" max="2" width="38.7" style="67" customWidth="1"/>
    <col min="3" max="3" width="41.6" style="67" customWidth="1"/>
    <col min="4" max="7" width="9.875" style="67" customWidth="1"/>
    <col min="8" max="16380" width="6.875" style="67"/>
  </cols>
  <sheetData>
    <row r="1" ht="16.5" customHeight="1" spans="1:7">
      <c r="A1" s="51" t="s">
        <v>163</v>
      </c>
      <c r="B1" s="52"/>
      <c r="C1" s="52"/>
      <c r="D1" s="52"/>
      <c r="E1" s="52"/>
      <c r="F1" s="74"/>
      <c r="G1" s="74"/>
    </row>
    <row r="2" ht="16.5" customHeight="1" spans="1:7">
      <c r="A2" s="52"/>
      <c r="B2" s="52"/>
      <c r="C2" s="52"/>
      <c r="D2" s="52"/>
      <c r="E2" s="52"/>
      <c r="F2" s="74"/>
      <c r="G2" s="74"/>
    </row>
    <row r="3" ht="29.25" customHeight="1" spans="1:7">
      <c r="A3" s="76" t="s">
        <v>164</v>
      </c>
      <c r="B3" s="76"/>
      <c r="C3" s="76"/>
      <c r="D3" s="88"/>
      <c r="E3" s="88"/>
      <c r="F3" s="88"/>
      <c r="G3" s="88"/>
    </row>
    <row r="4" ht="26.25" customHeight="1" spans="1:7">
      <c r="A4" s="77"/>
      <c r="B4" s="77"/>
      <c r="C4" s="89" t="s">
        <v>2</v>
      </c>
      <c r="D4" s="77"/>
      <c r="E4" s="77"/>
      <c r="F4" s="89"/>
      <c r="G4" s="89"/>
    </row>
    <row r="5" ht="29" customHeight="1" spans="1:3">
      <c r="A5" s="78" t="s">
        <v>40</v>
      </c>
      <c r="B5" s="78"/>
      <c r="C5" s="90" t="s">
        <v>165</v>
      </c>
    </row>
    <row r="6" ht="29" customHeight="1" spans="1:3">
      <c r="A6" s="78" t="s">
        <v>45</v>
      </c>
      <c r="B6" s="78" t="s">
        <v>46</v>
      </c>
      <c r="C6" s="90"/>
    </row>
    <row r="7" ht="29" customHeight="1" spans="1:3">
      <c r="A7" s="79"/>
      <c r="C7" s="86"/>
    </row>
    <row r="8" ht="29" customHeight="1" spans="1:3">
      <c r="A8" s="79"/>
      <c r="B8" s="80"/>
      <c r="C8" s="86"/>
    </row>
    <row r="9" ht="29" customHeight="1" spans="1:3">
      <c r="A9" s="79"/>
      <c r="B9" s="80"/>
      <c r="C9" s="86"/>
    </row>
    <row r="10" ht="29" customHeight="1" spans="1:3">
      <c r="A10" s="79"/>
      <c r="B10" s="80"/>
      <c r="C10" s="86"/>
    </row>
    <row r="11" ht="29" customHeight="1" spans="1:3">
      <c r="A11" s="79"/>
      <c r="B11" s="80"/>
      <c r="C11" s="86"/>
    </row>
    <row r="12" ht="29" customHeight="1" spans="1:3">
      <c r="A12" s="79"/>
      <c r="B12" s="81"/>
      <c r="C12" s="87"/>
    </row>
    <row r="13" ht="29" customHeight="1" spans="1:3">
      <c r="A13" s="79"/>
      <c r="B13" s="82"/>
      <c r="C13" s="82"/>
    </row>
    <row r="14" ht="29" customHeight="1" spans="1:3">
      <c r="A14" s="79"/>
      <c r="B14" s="80"/>
      <c r="C14" s="82"/>
    </row>
    <row r="15" ht="29" customHeight="1" spans="1:3">
      <c r="A15" s="79"/>
      <c r="B15" s="80"/>
      <c r="C15" s="82"/>
    </row>
    <row r="16" ht="29" customHeight="1" spans="1:3">
      <c r="A16" s="79"/>
      <c r="B16" s="80"/>
      <c r="C16" s="82"/>
    </row>
    <row r="17" ht="29" customHeight="1" spans="1:3">
      <c r="A17" s="83" t="s">
        <v>81</v>
      </c>
      <c r="B17" s="84"/>
      <c r="C17" s="82"/>
    </row>
  </sheetData>
  <mergeCells count="5">
    <mergeCell ref="A3:C3"/>
    <mergeCell ref="F4:G4"/>
    <mergeCell ref="A5:B5"/>
    <mergeCell ref="A17:B17"/>
    <mergeCell ref="C5:C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 horizont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showGridLines="0" showZeros="0" topLeftCell="A11" workbookViewId="0">
      <selection activeCell="A7" sqref="A7:A16"/>
    </sheetView>
  </sheetViews>
  <sheetFormatPr defaultColWidth="6.875" defaultRowHeight="11.25"/>
  <cols>
    <col min="1" max="1" width="18.125" style="67" customWidth="1"/>
    <col min="2" max="2" width="15.375" style="67" customWidth="1"/>
    <col min="3" max="11" width="9.875" style="67" customWidth="1"/>
    <col min="12" max="16384" width="6.875" style="67"/>
  </cols>
  <sheetData>
    <row r="1" ht="16.5" customHeight="1" spans="1:11">
      <c r="A1" s="51" t="s">
        <v>166</v>
      </c>
      <c r="B1" s="52"/>
      <c r="C1" s="52"/>
      <c r="D1" s="52"/>
      <c r="E1" s="52"/>
      <c r="F1" s="52"/>
      <c r="G1" s="52"/>
      <c r="H1" s="52"/>
      <c r="I1" s="52"/>
      <c r="J1" s="74"/>
      <c r="K1" s="74"/>
    </row>
    <row r="2" ht="16.5" customHeight="1" spans="1:11">
      <c r="A2" s="52"/>
      <c r="B2" s="52"/>
      <c r="C2" s="52"/>
      <c r="D2" s="52"/>
      <c r="E2" s="52"/>
      <c r="F2" s="52"/>
      <c r="G2" s="52"/>
      <c r="H2" s="52"/>
      <c r="I2" s="52"/>
      <c r="J2" s="74"/>
      <c r="K2" s="74"/>
    </row>
    <row r="3" ht="29.25" customHeight="1" spans="1:11">
      <c r="A3" s="76" t="s">
        <v>167</v>
      </c>
      <c r="B3" s="76"/>
      <c r="C3" s="76"/>
      <c r="D3" s="76"/>
      <c r="E3" s="76"/>
      <c r="F3" s="76"/>
      <c r="G3" s="76"/>
      <c r="H3" s="76"/>
      <c r="I3" s="76"/>
      <c r="J3" s="76"/>
      <c r="K3" s="76"/>
    </row>
    <row r="4" ht="26.25" customHeight="1" spans="1:11">
      <c r="A4" s="77"/>
      <c r="B4" s="77"/>
      <c r="C4" s="77"/>
      <c r="D4" s="77"/>
      <c r="E4" s="77"/>
      <c r="F4" s="77"/>
      <c r="G4" s="77"/>
      <c r="H4" s="77"/>
      <c r="I4" s="77"/>
      <c r="J4" s="85" t="s">
        <v>2</v>
      </c>
      <c r="K4" s="85"/>
    </row>
    <row r="5" ht="26.25" customHeight="1" spans="1:11">
      <c r="A5" s="78" t="s">
        <v>40</v>
      </c>
      <c r="B5" s="78"/>
      <c r="C5" s="78" t="s">
        <v>93</v>
      </c>
      <c r="D5" s="78"/>
      <c r="E5" s="78"/>
      <c r="F5" s="78" t="s">
        <v>94</v>
      </c>
      <c r="G5" s="78"/>
      <c r="H5" s="78"/>
      <c r="I5" s="78" t="s">
        <v>168</v>
      </c>
      <c r="J5" s="78"/>
      <c r="K5" s="78"/>
    </row>
    <row r="6" s="75" customFormat="1" ht="27.75" customHeight="1" spans="1:11">
      <c r="A6" s="78" t="s">
        <v>45</v>
      </c>
      <c r="B6" s="78" t="s">
        <v>46</v>
      </c>
      <c r="C6" s="78" t="s">
        <v>96</v>
      </c>
      <c r="D6" s="78" t="s">
        <v>84</v>
      </c>
      <c r="E6" s="78" t="s">
        <v>85</v>
      </c>
      <c r="F6" s="78" t="s">
        <v>96</v>
      </c>
      <c r="G6" s="78" t="s">
        <v>84</v>
      </c>
      <c r="H6" s="78" t="s">
        <v>85</v>
      </c>
      <c r="I6" s="78" t="s">
        <v>96</v>
      </c>
      <c r="J6" s="78" t="s">
        <v>84</v>
      </c>
      <c r="K6" s="78" t="s">
        <v>85</v>
      </c>
    </row>
    <row r="7" s="75" customFormat="1" ht="30" customHeight="1" spans="1:11">
      <c r="A7" s="79"/>
      <c r="B7" s="80"/>
      <c r="C7" s="80"/>
      <c r="D7" s="80"/>
      <c r="E7" s="80"/>
      <c r="F7" s="80"/>
      <c r="G7" s="80"/>
      <c r="H7" s="80"/>
      <c r="I7" s="80"/>
      <c r="J7" s="86"/>
      <c r="K7" s="86"/>
    </row>
    <row r="8" s="75" customFormat="1" ht="30" customHeight="1" spans="1:11">
      <c r="A8" s="79"/>
      <c r="B8" s="80"/>
      <c r="C8" s="80"/>
      <c r="D8" s="80"/>
      <c r="E8" s="80"/>
      <c r="F8" s="80"/>
      <c r="G8" s="80"/>
      <c r="H8" s="80"/>
      <c r="I8" s="80"/>
      <c r="J8" s="86"/>
      <c r="K8" s="86"/>
    </row>
    <row r="9" s="75" customFormat="1" ht="30" customHeight="1" spans="1:11">
      <c r="A9" s="79"/>
      <c r="B9" s="80"/>
      <c r="C9" s="80"/>
      <c r="D9" s="80"/>
      <c r="E9" s="80"/>
      <c r="F9" s="80"/>
      <c r="G9" s="80"/>
      <c r="H9" s="80"/>
      <c r="I9" s="80"/>
      <c r="J9" s="86"/>
      <c r="K9" s="86"/>
    </row>
    <row r="10" s="75" customFormat="1" ht="30" customHeight="1" spans="1:11">
      <c r="A10" s="79"/>
      <c r="B10" s="80"/>
      <c r="C10" s="80"/>
      <c r="D10" s="80"/>
      <c r="E10" s="80"/>
      <c r="F10" s="80"/>
      <c r="G10" s="80"/>
      <c r="H10" s="80"/>
      <c r="I10" s="80"/>
      <c r="J10" s="86"/>
      <c r="K10" s="86"/>
    </row>
    <row r="11" customFormat="1" ht="30" customHeight="1" spans="1:11">
      <c r="A11" s="79"/>
      <c r="B11" s="81"/>
      <c r="C11" s="81"/>
      <c r="D11" s="81"/>
      <c r="E11" s="81"/>
      <c r="F11" s="81"/>
      <c r="G11" s="81"/>
      <c r="H11" s="81"/>
      <c r="I11" s="81"/>
      <c r="J11" s="87"/>
      <c r="K11" s="87"/>
    </row>
    <row r="12" customFormat="1" ht="30" customHeight="1" spans="1:11">
      <c r="A12" s="79"/>
      <c r="B12" s="82"/>
      <c r="C12" s="82"/>
      <c r="D12" s="82"/>
      <c r="E12" s="82"/>
      <c r="F12" s="82"/>
      <c r="G12" s="82"/>
      <c r="H12" s="82"/>
      <c r="I12" s="82"/>
      <c r="J12" s="82"/>
      <c r="K12" s="82"/>
    </row>
    <row r="13" customFormat="1" ht="30" customHeight="1" spans="1:11">
      <c r="A13" s="79"/>
      <c r="B13" s="80"/>
      <c r="C13" s="80"/>
      <c r="D13" s="80"/>
      <c r="E13" s="80"/>
      <c r="F13" s="80"/>
      <c r="G13" s="80"/>
      <c r="H13" s="80"/>
      <c r="I13" s="80"/>
      <c r="J13" s="82"/>
      <c r="K13" s="82"/>
    </row>
    <row r="14" ht="30" customHeight="1" spans="1:11">
      <c r="A14" s="79"/>
      <c r="B14" s="82"/>
      <c r="C14" s="82"/>
      <c r="D14" s="82"/>
      <c r="E14" s="82"/>
      <c r="F14" s="82"/>
      <c r="G14" s="82"/>
      <c r="H14" s="82"/>
      <c r="I14" s="80"/>
      <c r="J14" s="82"/>
      <c r="K14" s="82"/>
    </row>
    <row r="15" ht="30" customHeight="1" spans="1:11">
      <c r="A15" s="79"/>
      <c r="B15" s="80"/>
      <c r="C15" s="80"/>
      <c r="D15" s="80"/>
      <c r="E15" s="80"/>
      <c r="F15" s="80"/>
      <c r="G15" s="80"/>
      <c r="H15" s="80"/>
      <c r="I15" s="80"/>
      <c r="J15" s="82"/>
      <c r="K15" s="82"/>
    </row>
    <row r="16" ht="30" customHeight="1" spans="1:11">
      <c r="A16" s="79"/>
      <c r="B16" s="80"/>
      <c r="C16" s="80"/>
      <c r="D16" s="80"/>
      <c r="E16" s="80"/>
      <c r="F16" s="80"/>
      <c r="G16" s="80"/>
      <c r="H16" s="80"/>
      <c r="I16" s="80"/>
      <c r="J16" s="82"/>
      <c r="K16" s="82"/>
    </row>
    <row r="17" ht="30" customHeight="1" spans="1:11">
      <c r="A17" s="83" t="s">
        <v>81</v>
      </c>
      <c r="B17" s="84"/>
      <c r="C17" s="80"/>
      <c r="D17" s="80"/>
      <c r="E17" s="80"/>
      <c r="F17" s="80"/>
      <c r="G17" s="80"/>
      <c r="H17" s="80"/>
      <c r="I17" s="80"/>
      <c r="J17" s="82"/>
      <c r="K17" s="82"/>
    </row>
  </sheetData>
  <mergeCells count="7">
    <mergeCell ref="A3:K3"/>
    <mergeCell ref="J4:K4"/>
    <mergeCell ref="A5:B5"/>
    <mergeCell ref="C5:E5"/>
    <mergeCell ref="F5:H5"/>
    <mergeCell ref="I5:K5"/>
    <mergeCell ref="A17:B17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1、2022年部门收支总表</vt:lpstr>
      <vt:lpstr>2、2022年部门收入总表</vt:lpstr>
      <vt:lpstr>3、2022年部门支出总表</vt:lpstr>
      <vt:lpstr>4、2022年财政拨款收支总表</vt:lpstr>
      <vt:lpstr>5、2022年一般公共预算支出表</vt:lpstr>
      <vt:lpstr>6、2022年一般公共预算基本支出经济科目表</vt:lpstr>
      <vt:lpstr>7、2022年一般公共预算“三公”经费支出表</vt:lpstr>
      <vt:lpstr>8、2022年政府性基金预算收入表 </vt:lpstr>
      <vt:lpstr>9、2022年政府性基金预算支出表</vt:lpstr>
      <vt:lpstr>10、国有资本经营预算收支预算表</vt:lpstr>
      <vt:lpstr>11、2022年一般公共预算重点项目绩效目标表</vt:lpstr>
      <vt:lpstr>12、2022年政府采购预算表</vt:lpstr>
      <vt:lpstr>13、2022年政府购买服务支出预算表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Administrator</cp:lastModifiedBy>
  <dcterms:created xsi:type="dcterms:W3CDTF">1996-12-17T01:32:00Z</dcterms:created>
  <cp:lastPrinted>2019-03-08T08:00:00Z</cp:lastPrinted>
  <dcterms:modified xsi:type="dcterms:W3CDTF">2022-04-20T09:03:23Z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976C2B26E8D4428AA749694CC052DFFF</vt:lpwstr>
  </property>
  <property fmtid="{D5CDD505-2E9C-101B-9397-08002B2CF9AE}" pid="4" name="commondata">
    <vt:lpwstr>eyJoZGlkIjoiZjVmYTliMGI2YzRlZWI0NzY5ODA2ZDAwMmE2ZWNlMTEifQ==</vt:lpwstr>
  </property>
</Properties>
</file>